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1" sheetId="2" r:id="rId2"/>
    <sheet name="SO 98-98" sheetId="3" r:id="rId3"/>
  </sheets>
  <definedNames/>
  <calcPr/>
  <webPublishing/>
</workbook>
</file>

<file path=xl/sharedStrings.xml><?xml version="1.0" encoding="utf-8"?>
<sst xmlns="http://schemas.openxmlformats.org/spreadsheetml/2006/main" count="1667" uniqueCount="426">
  <si>
    <t>Aspe</t>
  </si>
  <si>
    <t>Rekapitulace ceny</t>
  </si>
  <si>
    <t>S631900174</t>
  </si>
  <si>
    <t>Doplnění závor na přejezdu P155 v km 11,485 trati Karlovy Vary dolní nádraží – Potůčky st.hr.</t>
  </si>
  <si>
    <t>ZŘ</t>
  </si>
  <si>
    <t>20210310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</si>
  <si>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</si>
  <si>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</si>
  <si>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</si>
  <si>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</si>
  <si>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</si>
  <si>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</si>
  <si>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</si>
  <si>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</si>
  <si>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</si>
  <si>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</si>
  <si>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</t>
  </si>
  <si>
    <t>Přejezd P155 v km 11,485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</si>
  <si>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</si>
  <si>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</si>
  <si>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</si>
  <si>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</si>
  <si>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</si>
  <si>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</si>
  <si>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</si>
  <si>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</si>
  <si>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</si>
  <si>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</si>
  <si>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</si>
  <si>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</si>
  <si>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</si>
  <si>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</si>
  <si>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</si>
  <si>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</si>
  <si>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</si>
  <si>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</si>
  <si>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</si>
  <si>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</si>
  <si>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</si>
  <si>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</si>
  <si>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</si>
  <si>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</si>
  <si>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</si>
  <si>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</si>
  <si>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</si>
  <si>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</si>
  <si>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</si>
  <si>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DEM</t>
  </si>
  <si>
    <t>Demontáže</t>
  </si>
  <si>
    <t>P</t>
  </si>
  <si>
    <t>92</t>
  </si>
  <si>
    <t>75D228</t>
  </si>
  <si>
    <t/>
  </si>
  <si>
    <t>VÝSTRAŽNÍK BEZ ZÁVORY, 1 SKŘÍŇ - DEMONTÁŽ</t>
  </si>
  <si>
    <t>KUS</t>
  </si>
  <si>
    <t>OTSKP 2020</t>
  </si>
  <si>
    <t>PP</t>
  </si>
  <si>
    <t>VV</t>
  </si>
  <si>
    <t>TS</t>
  </si>
  <si>
    <t>Technická specifikace položky odpovídá příslušné cenové soustavě</t>
  </si>
  <si>
    <t>93</t>
  </si>
  <si>
    <t>75D168</t>
  </si>
  <si>
    <t>RELÉOVÝ DOMEK (DO 9 M2) PREFABRIKOVANÝ - DEMONTÁŽ</t>
  </si>
  <si>
    <t>94</t>
  </si>
  <si>
    <t>75D138</t>
  </si>
  <si>
    <t>BATERIOVÁ SKŘÍŇ - DEMONTÁŽ</t>
  </si>
  <si>
    <t>95</t>
  </si>
  <si>
    <t>75B6T8</t>
  </si>
  <si>
    <t>BATERIE - DEMONTÁŽ</t>
  </si>
  <si>
    <t>DOM</t>
  </si>
  <si>
    <t>Technologický domek</t>
  </si>
  <si>
    <t>45</t>
  </si>
  <si>
    <t>75D161</t>
  </si>
  <si>
    <t>RELÉOVÝ DOMEK (DO 9 M2) PREFABRIKOVANÝ, IZOLOVANÝ, S KLIMATIZACÍ A VNITŘNÍ KABELIZACÍ - DODÁVKA</t>
  </si>
  <si>
    <t>46</t>
  </si>
  <si>
    <t>75D167</t>
  </si>
  <si>
    <t>RELÉOVÝ DOMEK (DO 9 M2) PREFABRIKOVANÝ - MONTÁŽ</t>
  </si>
  <si>
    <t>47</t>
  </si>
  <si>
    <t>75B411</t>
  </si>
  <si>
    <t>STOJANOVÁ ŘADA PRO 1 STOJAN - DODÁVKA</t>
  </si>
  <si>
    <t>48</t>
  </si>
  <si>
    <t>75B417</t>
  </si>
  <si>
    <t>STOJANOVÁ ŘADA PRO 1 STOJAN - MONTÁŽ</t>
  </si>
  <si>
    <t>49</t>
  </si>
  <si>
    <t>75B471</t>
  </si>
  <si>
    <t>KABELOVÝ ROŠT VODOROVNÝ - DODÁVKA</t>
  </si>
  <si>
    <t>50</t>
  </si>
  <si>
    <t>75B477</t>
  </si>
  <si>
    <t>KABELOVÝ ROŠT VODOROVNÝ - MONTÁŽ</t>
  </si>
  <si>
    <t>51</t>
  </si>
  <si>
    <t>75B481</t>
  </si>
  <si>
    <t>KABELOVÝ ROŠT SVISLÝ - DODÁVKA</t>
  </si>
  <si>
    <t>52</t>
  </si>
  <si>
    <t>75B487</t>
  </si>
  <si>
    <t>KABELOVÝ ROŠT SVISLÝ - MONTÁŽ</t>
  </si>
  <si>
    <t>KAB</t>
  </si>
  <si>
    <t>Kabelizace</t>
  </si>
  <si>
    <t>18</t>
  </si>
  <si>
    <t>75A131</t>
  </si>
  <si>
    <t>KABEL METALICKÝ DVOUPLÁŠŤOVÝ DO 12 PÁRŮ - DODÁVKA</t>
  </si>
  <si>
    <t>KMPÁR</t>
  </si>
  <si>
    <t>19</t>
  </si>
  <si>
    <t>75A217</t>
  </si>
  <si>
    <t>ZATAŽENÍ A SPOJKOVÁNÍ KABELŮ DO 12 PÁRŮ - MONTÁŽ</t>
  </si>
  <si>
    <t>20</t>
  </si>
  <si>
    <t>75A151</t>
  </si>
  <si>
    <t>KABEL METALICKÝ SE STÍNĚNÍM DO 12 PÁRŮ - DODÁVKA</t>
  </si>
  <si>
    <t>21</t>
  </si>
  <si>
    <t>75A237</t>
  </si>
  <si>
    <t>ZATAŽENÍ A SPOJKOVÁNÍ KABELŮ SE STÍNĚNÍM DO 12 PÁRŮ - MONTÁŽ</t>
  </si>
  <si>
    <t>22</t>
  </si>
  <si>
    <t>75A161</t>
  </si>
  <si>
    <t>KABEL METALICKÝ SE STÍNĚNÍM PŘES 12 PÁRŮ - DODÁVKA</t>
  </si>
  <si>
    <t>23</t>
  </si>
  <si>
    <t>75A247</t>
  </si>
  <si>
    <t>ZATAŽENÍ A SPOJKOVÁNÍ KABELŮ SE STÍNĚNÍM PŘES 12 PÁRŮ - MONTÁŽ</t>
  </si>
  <si>
    <t>24</t>
  </si>
  <si>
    <t>75A311</t>
  </si>
  <si>
    <t>KABELOVÁ FORMA (UKONČENÍ KABELŮ) PRO KABELY ZABEZPEČOVACÍ DO 12 PÁRŮ</t>
  </si>
  <si>
    <t>25</t>
  </si>
  <si>
    <t>75A312</t>
  </si>
  <si>
    <t>KABELOVÁ FORMA (UKONČENÍ KABELŮ) PRO KABELY ZABEZPEČOVACÍ PŘES 12 PÁRŮ</t>
  </si>
  <si>
    <t>26</t>
  </si>
  <si>
    <t>75I321</t>
  </si>
  <si>
    <t>KABEL ZEMNÍ DVOUPLÁŠŤOVÝ S PANCÍŘEM PRŮMĚRU ŽÍLY 0,8 MM DO 5XN</t>
  </si>
  <si>
    <t>KMČTYŘKA</t>
  </si>
  <si>
    <t>27</t>
  </si>
  <si>
    <t>75I32X</t>
  </si>
  <si>
    <t>KABEL ZEMNÍ DVOUPLÁŠŤOVÝ S PANCÍŘEM PRŮMĚRU ŽÍLY 0,8 MM - MONTÁŽ</t>
  </si>
  <si>
    <t>M</t>
  </si>
  <si>
    <t>28</t>
  </si>
  <si>
    <t>75A321</t>
  </si>
  <si>
    <t>SPOJKA ROVNÁ PRO PLASTOVÉ KABELY S JÁDRY O PRŮMĚRU 1 MM2 DO 12 PÁRŮ</t>
  </si>
  <si>
    <t>29</t>
  </si>
  <si>
    <t>75B121</t>
  </si>
  <si>
    <t>VNITŘNÍ KABELOVÉ ROZVODY PŘES 20 DO 50 KABELŮ - DODÁVKA</t>
  </si>
  <si>
    <t>30</t>
  </si>
  <si>
    <t>75IH32</t>
  </si>
  <si>
    <t>UKONČENÍ KABELU FORMA KABELOVÁ DÉLKY DO 0,5 M DO 25XN</t>
  </si>
  <si>
    <t>31</t>
  </si>
  <si>
    <t>75II62</t>
  </si>
  <si>
    <t>SPOJKA - ODBOČOVACÍ SOUPRAVA STŘEDNÍ</t>
  </si>
  <si>
    <t>32</t>
  </si>
  <si>
    <t>75B127</t>
  </si>
  <si>
    <t>VNITŘNÍ KABELOVÉ ROZVODY PŘES 20 DO 50 KABELŮ - MONTÁŽ</t>
  </si>
  <si>
    <t>33</t>
  </si>
  <si>
    <t>742G11</t>
  </si>
  <si>
    <t>KABEL NN DVOU- A TŘÍŽÍLOVÝ CU S PLASTOVOU IZOLACÍ DO 2,5 MM2</t>
  </si>
  <si>
    <t>34</t>
  </si>
  <si>
    <t>742H12</t>
  </si>
  <si>
    <t>KABEL NN ČTYŘ- A PĚTIŽÍLOVÝ CU S PLASTOVOU IZOLACÍ OD 4 DO 16 MM2</t>
  </si>
  <si>
    <t>35</t>
  </si>
  <si>
    <t>742L12</t>
  </si>
  <si>
    <t>UKONČENÍ DVOU AŽ PĚTIŽÍLOVÉHO KABELU V ROZVADĚČI NEBO NA PŘÍSTROJI OD 4 DO 16 MM2</t>
  </si>
  <si>
    <t>36</t>
  </si>
  <si>
    <t>742I13</t>
  </si>
  <si>
    <t>KABEL NN CU OVLÁDACÍ 7-12ŽÍLOVÝ DO 2,5 MM2 STÍNĚNÝ</t>
  </si>
  <si>
    <t>37</t>
  </si>
  <si>
    <t>742M11</t>
  </si>
  <si>
    <t>UKONČENÍ 7-12ŽÍLOVÉHO KABELU V ROZVADĚČI NEBO NA PŘÍSTROJI DO 2,5 MM2</t>
  </si>
  <si>
    <t>38</t>
  </si>
  <si>
    <t>742I21</t>
  </si>
  <si>
    <t>KABEL NN CU OVLÁDACÍ 19-24ŽÍLOVÝ DO 2,5 MM2</t>
  </si>
  <si>
    <t>39</t>
  </si>
  <si>
    <t>742N11</t>
  </si>
  <si>
    <t>UKONČENÍ 19-24ŽÍLOVÉHO KABELU V ROZVADĚČI NEBO NA PŘÍSTROJI DO 2,5 MM2</t>
  </si>
  <si>
    <t>40</t>
  </si>
  <si>
    <t>75IH91</t>
  </si>
  <si>
    <t>UKONČENÍ KABELU ŠTÍTEK KABELOVÝ</t>
  </si>
  <si>
    <t>41</t>
  </si>
  <si>
    <t>75IH9X</t>
  </si>
  <si>
    <t>UKONČENÍ KABELU ŠTÍTEK KABELOVÝ - MONTÁŽ</t>
  </si>
  <si>
    <t>42</t>
  </si>
  <si>
    <t>701005</t>
  </si>
  <si>
    <t>VYHLEDÁVACÍ MARKER ZEMNÍ S MOŽNOSTÍ ZÁPISU</t>
  </si>
  <si>
    <t>43</t>
  </si>
  <si>
    <t>75IJ12</t>
  </si>
  <si>
    <t>MĚŘENÍ JEDNOSMĚRNÉ NA SDĚLOVACÍM KABELU</t>
  </si>
  <si>
    <t>44</t>
  </si>
  <si>
    <t>75IJ22</t>
  </si>
  <si>
    <t>MĚŘENÍ ZKRÁCENÉ ZÁVĚREČNÉ DÁLKOVÉHO KABELU V JEDNOM SMĚRU ZA PROVOZU</t>
  </si>
  <si>
    <t>ČTYŘKA</t>
  </si>
  <si>
    <t>NAP</t>
  </si>
  <si>
    <t>Napájení</t>
  </si>
  <si>
    <t>53</t>
  </si>
  <si>
    <t>75D181</t>
  </si>
  <si>
    <t>NAPÁJECÍ SKŘÍŇ PŘEJEZDOVÉHO ZABEZPEČOVACÍHO ZAŘÍZENÍ - DODÁVKA</t>
  </si>
  <si>
    <t>54</t>
  </si>
  <si>
    <t>75D187</t>
  </si>
  <si>
    <t>NAPÁJECÍ SKŘÍŇ PŘEJEZDOVÉHO ZABEZPEČOVACÍHO ZAŘÍZENÍ - MONTÁŽ</t>
  </si>
  <si>
    <t>55</t>
  </si>
  <si>
    <t>75B6A1</t>
  </si>
  <si>
    <t>USMĚRŇOVAČ 24 V/50 A - DODÁVKA</t>
  </si>
  <si>
    <t>56</t>
  </si>
  <si>
    <t>75B6G7</t>
  </si>
  <si>
    <t>USMĚRŇOVAČ - MONTÁŽ</t>
  </si>
  <si>
    <t>57</t>
  </si>
  <si>
    <t>75B6M1</t>
  </si>
  <si>
    <t>BEZÚDRŽBOVÁ BATERIE 24 V/250 AH - DODÁVKA</t>
  </si>
  <si>
    <t>58</t>
  </si>
  <si>
    <t>75B6T7</t>
  </si>
  <si>
    <t>BATERIE - MONTÁŽ</t>
  </si>
  <si>
    <t>59</t>
  </si>
  <si>
    <t>75D131</t>
  </si>
  <si>
    <t>BATERIOVÁ SKŘÍŇ - DODÁVKA</t>
  </si>
  <si>
    <t>60</t>
  </si>
  <si>
    <t>75D137</t>
  </si>
  <si>
    <t>BATERIOVÁ SKŘÍŇ - MONTÁŽ</t>
  </si>
  <si>
    <t>61</t>
  </si>
  <si>
    <t>741911</t>
  </si>
  <si>
    <t>UZEMŇOVACÍ VODIČ V ZEMI FEZN DO 120 MM2</t>
  </si>
  <si>
    <t>62</t>
  </si>
  <si>
    <t>741C02</t>
  </si>
  <si>
    <t>UZEMŇOVACÍ SVORKA</t>
  </si>
  <si>
    <t>63</t>
  </si>
  <si>
    <t>741C05</t>
  </si>
  <si>
    <t>SPOJOVÁNÍ UZEMŇOVACÍCH VODIČŮ</t>
  </si>
  <si>
    <t>OST</t>
  </si>
  <si>
    <t>Ostatní</t>
  </si>
  <si>
    <t>101</t>
  </si>
  <si>
    <t>02940</t>
  </si>
  <si>
    <t>OSTATNÍ POŽADAVKY - VYPRACOVÁNÍ DOKUMENTACE</t>
  </si>
  <si>
    <t>KPL</t>
  </si>
  <si>
    <t>OTSKP 2019</t>
  </si>
  <si>
    <t>Vypracování realizační dokumentace příslušného PS</t>
  </si>
  <si>
    <t>102</t>
  </si>
  <si>
    <t>74C974</t>
  </si>
  <si>
    <t>AKTUALIZACE KSU A TP DLE KOLEJOVÝCH POSTUPŮ ZA 100 M ZPROVOZŇOVANÉ SKUPINY</t>
  </si>
  <si>
    <t>103</t>
  </si>
  <si>
    <t>75B742</t>
  </si>
  <si>
    <t>OCHRANNÁ OPATŘENÍ PROTI ATMOSFÉRICKÝM VLIVŮM - JEDNOKOLEJNÁ TRAŤ BEZ TRAKCÍ</t>
  </si>
  <si>
    <t>KM</t>
  </si>
  <si>
    <t>104</t>
  </si>
  <si>
    <t>709513</t>
  </si>
  <si>
    <t>PODPŮRNÉ A POMOCNÉ KONSTRUKCE OCELOVÉ Z PROFILŮ SVAŘOVANÝCH A ŠROUBOVANÝCH S POVRCHOVOU ÚPRAVOU ŽÁROVÝM ZINKOVÁNÍM</t>
  </si>
  <si>
    <t>KG</t>
  </si>
  <si>
    <t>REV</t>
  </si>
  <si>
    <t>Revize a zkoušky</t>
  </si>
  <si>
    <t>96</t>
  </si>
  <si>
    <t>75E117</t>
  </si>
  <si>
    <t>DOZOR PRACOVNÍKŮ PROVOZOVATELE PŘI PRÁCI NA ŽIVÉM ZAŘÍZENÍ</t>
  </si>
  <si>
    <t>HOD</t>
  </si>
  <si>
    <t>97</t>
  </si>
  <si>
    <t>75E127</t>
  </si>
  <si>
    <t>CELKOVÁ PROHLÍDKA ZAŘÍZENÍ A VYHOTOVENÍ REVIZNÍ ZPRÁVY</t>
  </si>
  <si>
    <t>98</t>
  </si>
  <si>
    <t>75E197</t>
  </si>
  <si>
    <t>PŘÍPRAVA A CELKOVÉ ZKOUŠKY PŘEJEZDOVÉHO ZABEZPEČOVACÍHO ZAŘÍZENÍ PRO JEDNU KOLEJ</t>
  </si>
  <si>
    <t>99</t>
  </si>
  <si>
    <t>75E1B7</t>
  </si>
  <si>
    <t>REGULACE A ZKOUŠENÍ ZABEZPEČOVACÍHO ZAŘÍZENÍ</t>
  </si>
  <si>
    <t>100</t>
  </si>
  <si>
    <t>75E1C7</t>
  </si>
  <si>
    <t>PROTOKOL UTZ</t>
  </si>
  <si>
    <t>TECH</t>
  </si>
  <si>
    <t>Technologie PZS</t>
  </si>
  <si>
    <t>64</t>
  </si>
  <si>
    <t>75D111</t>
  </si>
  <si>
    <t>SKŘÍŇ LOGIKY RELÉOVÉHO PŘEJEZDOVÉHO ZABEZPEČOVACÍHO ZAŘÍZENÍ - DODÁVKA</t>
  </si>
  <si>
    <t>65</t>
  </si>
  <si>
    <t>75D117</t>
  </si>
  <si>
    <t>SKŘÍŇ LOGIKY RELÉOVÉHO PŘEJEZDOVÉHO ZABEZPEČOVACÍHO ZAŘÍZENÍ - MONTÁŽ</t>
  </si>
  <si>
    <t>66</t>
  </si>
  <si>
    <t>75B871</t>
  </si>
  <si>
    <t>ZAŘÍZENÍ BEZPEČNÉ KOMUNIKACE MEZI ZABEZPEČOVACÍMI ZAŘÍZENÍMI (32 PERIFERIÍ) - DODÁVKA</t>
  </si>
  <si>
    <t>67</t>
  </si>
  <si>
    <t>75B877</t>
  </si>
  <si>
    <t>ZAŘÍZENÍ BEZPEČNÉ KOMUNIKACE MEZI ZABEZPEČOVACÍMI ZAŘÍZENÍMI (32 PERIFERIÍ) - MONTÁŽ</t>
  </si>
  <si>
    <t>UPR_SZZ</t>
  </si>
  <si>
    <t>Úprava SZZ</t>
  </si>
  <si>
    <t>68</t>
  </si>
  <si>
    <t>75B569</t>
  </si>
  <si>
    <t>ÚPRAVA RELÉOVÝCH, NAPÁJECÍCH NEBO KABELOVÝCH STOJANŮ NEBO SKŘÍNÍ</t>
  </si>
  <si>
    <t>69</t>
  </si>
  <si>
    <t>R75B527</t>
  </si>
  <si>
    <t>ELEKTRONICKÁ VAZBA S PROVÁDĚCÍMI POČÍTAČI PRO ZABEZPEČENÍ VÝHYBKOVÉ JEDNOTKY - ÚPRAVA</t>
  </si>
  <si>
    <t>v. j.</t>
  </si>
  <si>
    <t>R-položka</t>
  </si>
  <si>
    <t>Úprava logických vazeb SW ESA11 ŽST Nová Role</t>
  </si>
  <si>
    <t>70</t>
  </si>
  <si>
    <t>75B118</t>
  </si>
  <si>
    <t>VNITŘNÍ KABELOVÉ ROZVODY DO 20 KABELŮ - DEMONTÁŽ</t>
  </si>
  <si>
    <t>71</t>
  </si>
  <si>
    <t>75B117</t>
  </si>
  <si>
    <t>VNITŘNÍ KABELOVÉ ROZVODY DO 20 KABELŮ - MONTÁŽ</t>
  </si>
  <si>
    <t>72</t>
  </si>
  <si>
    <t>75B949</t>
  </si>
  <si>
    <t>INDIVIDUÁLNÍ SW ELEKTRONICKÉHO STAVĚDLA S ELEKTRONICKÝM ROZHRANÍM - ÚPRAVA</t>
  </si>
  <si>
    <t>73</t>
  </si>
  <si>
    <t>75B979</t>
  </si>
  <si>
    <t>SW PRACOVIŠTĚ DISPEČERA DOZ - ÚPRAVA</t>
  </si>
  <si>
    <t>74</t>
  </si>
  <si>
    <t>75B999</t>
  </si>
  <si>
    <t>SW PRO DOZ JEDNÉ STANICE - ÚPRAVA</t>
  </si>
  <si>
    <t>75</t>
  </si>
  <si>
    <t>75B9A7</t>
  </si>
  <si>
    <t>DOPRACOVÁNÍ SW DLE DALŠÍCH POŽADAVKŮ PRO JEDEN VENKOVNÍ PRVEK - MONTÁŽ</t>
  </si>
  <si>
    <t>76</t>
  </si>
  <si>
    <t>75E137</t>
  </si>
  <si>
    <t>PŘEZKOUŠENÍ VLAKOVÝCH CEST</t>
  </si>
  <si>
    <t>77</t>
  </si>
  <si>
    <t>75E187</t>
  </si>
  <si>
    <t>PŘÍPRAVA A CELKOVÉ ZKOUŠKY ELEKTRONICKÉHO STAVĚDLA PRO JEDNU VLAKOVOU CESTU</t>
  </si>
  <si>
    <t>78</t>
  </si>
  <si>
    <t>79</t>
  </si>
  <si>
    <t>80</t>
  </si>
  <si>
    <t>81</t>
  </si>
  <si>
    <t>R</t>
  </si>
  <si>
    <t>Vypracování dokumentace pro účely doplnění/výměny SW SZZ ESA11 v ŽST Nová Rola</t>
  </si>
  <si>
    <t>Projektová činnost dodavatele SZZ ESA11</t>
  </si>
  <si>
    <t>VEN</t>
  </si>
  <si>
    <t>Venkovní prvky</t>
  </si>
  <si>
    <t>82</t>
  </si>
  <si>
    <t>75D211</t>
  </si>
  <si>
    <t>VÝSTRAŽNÍK SE ZÁVOROU, 1 SKŘÍŇ - DODÁVKA</t>
  </si>
  <si>
    <t>83</t>
  </si>
  <si>
    <t>75D217</t>
  </si>
  <si>
    <t>VÝSTRAŽNÍK SE ZÁVOROU, 1 SKŘÍŇ - MONTÁŽ</t>
  </si>
  <si>
    <t>84</t>
  </si>
  <si>
    <t>75D241</t>
  </si>
  <si>
    <t>VÝSTRAŽNÍK BEZ ZÁVORY, 2 SKŘÍNĚ - DODÁVKA</t>
  </si>
  <si>
    <t>85</t>
  </si>
  <si>
    <t>75D247</t>
  </si>
  <si>
    <t>VÝSTRAŽNÍK BEZ ZÁVORY, 2 SKŘÍNĚ - MONTÁŽ</t>
  </si>
  <si>
    <t>86</t>
  </si>
  <si>
    <t>75D231</t>
  </si>
  <si>
    <t>VÝSTRAŽNÍK SE ZÁVOROU, 2 SKŘÍNĚ - DODÁVKA</t>
  </si>
  <si>
    <t>87</t>
  </si>
  <si>
    <t>75D237</t>
  </si>
  <si>
    <t>VÝSTRAŽNÍK SE ZÁVOROU, 2 SKŘÍNĚ - MONTÁŽ</t>
  </si>
  <si>
    <t>88</t>
  </si>
  <si>
    <t>75IEC3</t>
  </si>
  <si>
    <t>VENKOVNÍ TELEFONNÍ OBJEKT NA OBJEKTU</t>
  </si>
  <si>
    <t>89</t>
  </si>
  <si>
    <t>75IECX</t>
  </si>
  <si>
    <t>VENKOVNÍ TELEFONNÍ OBJEKT - MONTÁŽ</t>
  </si>
  <si>
    <t>90</t>
  </si>
  <si>
    <t>75D271</t>
  </si>
  <si>
    <t>ZAŘÍZENÍ (PZZ) PRO NEVIDOMÉ - DODÁVKA</t>
  </si>
  <si>
    <t>91</t>
  </si>
  <si>
    <t>75D277</t>
  </si>
  <si>
    <t>ZAŘÍZENÍ (PZZ) PRO NEVIDOMÉ - MONTÁŽ</t>
  </si>
  <si>
    <t>VSE</t>
  </si>
  <si>
    <t>Všeobecné konstrukce a práce</t>
  </si>
  <si>
    <t>1</t>
  </si>
  <si>
    <t>015112</t>
  </si>
  <si>
    <t>POPLATKY ZA LIKVIDACŮ ODPADŮ NEKONTAMINOVANÝCH - 17 05 04 VYTĚŽENÉ ZEMINY A HORNINY - II. TŘÍDA TĚŽITELNOSTI</t>
  </si>
  <si>
    <t>T</t>
  </si>
  <si>
    <t>015140</t>
  </si>
  <si>
    <t>POPLATKY ZA LIKVIDACŮ ODPADŮ NEKONTAMINOVANÝCH - 17 01 01 BETON Z DEMOLIC OBJEKTŮ, ZÁKLADŮ TV</t>
  </si>
  <si>
    <t>015310</t>
  </si>
  <si>
    <t>POPLATKY ZA LIKVIDACŮ ODPADŮ NEKONTAMINOVANÝCH - 16 02 14 ELEKTROŠROT (VYŘAZENÁ EL. ZAŘÍZENÍ A PŘÍSTR. - AL, CU A VZ. KOVY)</t>
  </si>
  <si>
    <t>4</t>
  </si>
  <si>
    <t>015640</t>
  </si>
  <si>
    <t>POPLATKY ZA LIKVIDACŮ ODPADŮ NEBEZPEČNÝCH - 16 06 01* OLOVĚNÉ AKUMULÁTORY</t>
  </si>
  <si>
    <t>5</t>
  </si>
  <si>
    <t>029111</t>
  </si>
  <si>
    <t>OSTATNÍ POŽADAVKY - GEODETICKÉ ZAMĚŘENÍ - DÉLKOVÉ</t>
  </si>
  <si>
    <t>HM</t>
  </si>
  <si>
    <t>ZEM</t>
  </si>
  <si>
    <t>Zemní práce</t>
  </si>
  <si>
    <t>6</t>
  </si>
  <si>
    <t>11130</t>
  </si>
  <si>
    <t>SEJMUTÍ DRNU</t>
  </si>
  <si>
    <t>M2</t>
  </si>
  <si>
    <t>7</t>
  </si>
  <si>
    <t>131938</t>
  </si>
  <si>
    <t>HLOUBENÍ JAM ZAPAŽ I NEPAŽ TŘ. III, ODVOZ DO 20KM</t>
  </si>
  <si>
    <t>M3</t>
  </si>
  <si>
    <t>8</t>
  </si>
  <si>
    <t>17411</t>
  </si>
  <si>
    <t>ZÁSYP JAM A RÝH ZEMINOU SE ZHUTNĚNÍM</t>
  </si>
  <si>
    <t>9</t>
  </si>
  <si>
    <t>18215</t>
  </si>
  <si>
    <t>ÚPRAVA POVRCHŮ SROVNÁNÍM ÚZEMÍ V TL DO 0,50M</t>
  </si>
  <si>
    <t>10</t>
  </si>
  <si>
    <t>14173</t>
  </si>
  <si>
    <t>PROTLAČOVÁNÍ POTRUBÍ Z PLAST HMOT DN DO 200MM</t>
  </si>
  <si>
    <t>11</t>
  </si>
  <si>
    <t>702112</t>
  </si>
  <si>
    <t>KABELOVÝ ŽLAB ZEMNÍ VČETNĚ KRYTU SVĚTLÉ ŠÍŘKY PŘES 120 DO 250 MM</t>
  </si>
  <si>
    <t>12</t>
  </si>
  <si>
    <t>702902</t>
  </si>
  <si>
    <t>ZASYPÁNÍ KABELOVÉHO ŽLABU VRSTVOU Z PŘESÁTÉHO PÍSKU SVĚTLÉ ŠÍŘKY PŘES 120 DO 250 MM</t>
  </si>
  <si>
    <t>13</t>
  </si>
  <si>
    <t>702212</t>
  </si>
  <si>
    <t>KABELOVÁ CHRÁNIČKA ZEMNÍ DN PŘES 100 DO 200 MM</t>
  </si>
  <si>
    <t>14</t>
  </si>
  <si>
    <t>709400</t>
  </si>
  <si>
    <t>ZATAŽENÍ LANKA DO CHRÁNIČKY NEBO ŽLABU</t>
  </si>
  <si>
    <t>15</t>
  </si>
  <si>
    <t>702312</t>
  </si>
  <si>
    <t>ZAKRYTÍ KABELŮ VÝSTRAŽNOU FÓLIÍ ŠÍŘKY PŘES 20 DO 40 CM</t>
  </si>
  <si>
    <t>16</t>
  </si>
  <si>
    <t>709110</t>
  </si>
  <si>
    <t>PROVIZORNÍ ZAJIŠTĚNÍ KABELU VE VÝKOPU</t>
  </si>
  <si>
    <t>17</t>
  </si>
  <si>
    <t>709210</t>
  </si>
  <si>
    <t>KŘIŽOVATKA KABELOVÝCH VEDENÍ SE STÁVAJÍCÍ INŽENÝRSKOU SÍTÍ (KABELEM, POTRUBÍM APOD.)</t>
  </si>
  <si>
    <t>D.4</t>
  </si>
  <si>
    <t>Ostatní technologická zařízení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</si>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</sst>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</f>
      </c>
    </row>
    <row r="7" spans="2:3" ht="12.75" customHeight="1">
      <c r="B7" s="8" t="s">
        <v>7</v>
      </c>
      <c s="10">
        <f>0+E10+E12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01'!K8+'PS 01'!M8</f>
      </c>
      <c s="14">
        <f>C11*0.21</f>
      </c>
      <c s="14">
        <f>C11+D11</f>
      </c>
      <c s="13">
        <f>'PS 01'!T7</f>
      </c>
    </row>
    <row r="12" spans="1:6" ht="12.75">
      <c r="A12" s="11" t="s">
        <v>399</v>
      </c>
      <c s="12" t="s">
        <v>400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401</v>
      </c>
      <c s="12" t="s">
        <v>402</v>
      </c>
      <c s="14">
        <f>'SO 98-98'!K8+'SO 98-98'!M8</f>
      </c>
      <c s="14">
        <f>C13*0.21</f>
      </c>
      <c s="14">
        <f>C13+D13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COUNTIFS(L8:L432,"=0",A8:A432,"P")+COUNTIFS(L8:L432,"",A8:A432,"P")+SUM(Q8:Q432)</f>
      </c>
    </row>
    <row r="8" spans="1:13" ht="12.75">
      <c r="A8" t="s">
        <v>44</v>
      </c>
      <c r="C8" s="28" t="s">
        <v>45</v>
      </c>
      <c r="E8" s="30" t="s">
        <v>17</v>
      </c>
      <c r="J8" s="29">
        <f>0+J9+J26+J59+J168+J213+J230+J251+J268+J325+J366+J387</f>
      </c>
      <c s="29">
        <f>0+K9+K26+K59+K168+K213+K230+K251+K268+K325+K366+K387</f>
      </c>
      <c s="29">
        <f>0+L9+L26+L59+L168+L213+L230+L251+L268+L325+L366+L387</f>
      </c>
      <c s="29">
        <f>0+M9+M26+M59+M168+M213+M230+M251+M268+M325+M366+M387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59</v>
      </c>
    </row>
    <row r="14" spans="1:16" ht="12.75">
      <c r="A14" t="s">
        <v>49</v>
      </c>
      <c s="34" t="s">
        <v>60</v>
      </c>
      <c s="34" t="s">
        <v>61</v>
      </c>
      <c s="35" t="s">
        <v>52</v>
      </c>
      <c s="6" t="s">
        <v>62</v>
      </c>
      <c s="36" t="s">
        <v>54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63</v>
      </c>
      <c s="34" t="s">
        <v>64</v>
      </c>
      <c s="35" t="s">
        <v>52</v>
      </c>
      <c s="6" t="s">
        <v>65</v>
      </c>
      <c s="36" t="s">
        <v>54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66</v>
      </c>
      <c s="34" t="s">
        <v>67</v>
      </c>
      <c s="35" t="s">
        <v>52</v>
      </c>
      <c s="6" t="s">
        <v>68</v>
      </c>
      <c s="36" t="s">
        <v>54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59</v>
      </c>
    </row>
    <row r="26" spans="1:13" ht="12.75">
      <c r="A26" t="s">
        <v>46</v>
      </c>
      <c r="C26" s="31" t="s">
        <v>69</v>
      </c>
      <c r="E26" s="33" t="s">
        <v>70</v>
      </c>
      <c r="J26" s="32">
        <f>0</f>
      </c>
      <c s="32">
        <f>0</f>
      </c>
      <c s="32">
        <f>0+L27+L31+L35+L39+L43+L47+L51+L55</f>
      </c>
      <c s="32">
        <f>0+M27+M31+M35+M39+M43+M47+M51+M55</f>
      </c>
    </row>
    <row r="27" spans="1:16" ht="25.5">
      <c r="A27" t="s">
        <v>49</v>
      </c>
      <c s="34" t="s">
        <v>71</v>
      </c>
      <c s="34" t="s">
        <v>72</v>
      </c>
      <c s="35" t="s">
        <v>52</v>
      </c>
      <c s="6" t="s">
        <v>73</v>
      </c>
      <c s="36" t="s">
        <v>54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12.75">
      <c r="A29" s="35" t="s">
        <v>57</v>
      </c>
      <c r="E29" s="40" t="s">
        <v>52</v>
      </c>
    </row>
    <row r="30" spans="1:5" ht="12.75">
      <c r="A30" t="s">
        <v>58</v>
      </c>
      <c r="E30" s="39" t="s">
        <v>59</v>
      </c>
    </row>
    <row r="31" spans="1:16" ht="12.75">
      <c r="A31" t="s">
        <v>49</v>
      </c>
      <c s="34" t="s">
        <v>74</v>
      </c>
      <c s="34" t="s">
        <v>75</v>
      </c>
      <c s="35" t="s">
        <v>52</v>
      </c>
      <c s="6" t="s">
        <v>76</v>
      </c>
      <c s="36" t="s">
        <v>54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12.75">
      <c r="A33" s="35" t="s">
        <v>57</v>
      </c>
      <c r="E33" s="40" t="s">
        <v>52</v>
      </c>
    </row>
    <row r="34" spans="1:5" ht="12.75">
      <c r="A34" t="s">
        <v>58</v>
      </c>
      <c r="E34" s="39" t="s">
        <v>59</v>
      </c>
    </row>
    <row r="35" spans="1:16" ht="12.75">
      <c r="A35" t="s">
        <v>49</v>
      </c>
      <c s="34" t="s">
        <v>77</v>
      </c>
      <c s="34" t="s">
        <v>78</v>
      </c>
      <c s="35" t="s">
        <v>52</v>
      </c>
      <c s="6" t="s">
        <v>79</v>
      </c>
      <c s="36" t="s">
        <v>54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12.75">
      <c r="A37" s="35" t="s">
        <v>57</v>
      </c>
      <c r="E37" s="40" t="s">
        <v>52</v>
      </c>
    </row>
    <row r="38" spans="1:5" ht="12.75">
      <c r="A38" t="s">
        <v>58</v>
      </c>
      <c r="E38" s="39" t="s">
        <v>59</v>
      </c>
    </row>
    <row r="39" spans="1:16" ht="12.75">
      <c r="A39" t="s">
        <v>49</v>
      </c>
      <c s="34" t="s">
        <v>80</v>
      </c>
      <c s="34" t="s">
        <v>81</v>
      </c>
      <c s="35" t="s">
        <v>52</v>
      </c>
      <c s="6" t="s">
        <v>82</v>
      </c>
      <c s="36" t="s">
        <v>54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12.75">
      <c r="A41" s="35" t="s">
        <v>57</v>
      </c>
      <c r="E41" s="40" t="s">
        <v>52</v>
      </c>
    </row>
    <row r="42" spans="1:5" ht="12.75">
      <c r="A42" t="s">
        <v>58</v>
      </c>
      <c r="E42" s="39" t="s">
        <v>59</v>
      </c>
    </row>
    <row r="43" spans="1:16" ht="12.75">
      <c r="A43" t="s">
        <v>49</v>
      </c>
      <c s="34" t="s">
        <v>83</v>
      </c>
      <c s="34" t="s">
        <v>84</v>
      </c>
      <c s="35" t="s">
        <v>52</v>
      </c>
      <c s="6" t="s">
        <v>85</v>
      </c>
      <c s="36" t="s">
        <v>54</v>
      </c>
      <c s="37">
        <v>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12.75">
      <c r="A45" s="35" t="s">
        <v>57</v>
      </c>
      <c r="E45" s="40" t="s">
        <v>52</v>
      </c>
    </row>
    <row r="46" spans="1:5" ht="12.75">
      <c r="A46" t="s">
        <v>58</v>
      </c>
      <c r="E46" s="39" t="s">
        <v>59</v>
      </c>
    </row>
    <row r="47" spans="1:16" ht="12.75">
      <c r="A47" t="s">
        <v>49</v>
      </c>
      <c s="34" t="s">
        <v>86</v>
      </c>
      <c s="34" t="s">
        <v>87</v>
      </c>
      <c s="35" t="s">
        <v>52</v>
      </c>
      <c s="6" t="s">
        <v>88</v>
      </c>
      <c s="36" t="s">
        <v>54</v>
      </c>
      <c s="37">
        <v>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12.75">
      <c r="A49" s="35" t="s">
        <v>57</v>
      </c>
      <c r="E49" s="40" t="s">
        <v>52</v>
      </c>
    </row>
    <row r="50" spans="1:5" ht="12.75">
      <c r="A50" t="s">
        <v>58</v>
      </c>
      <c r="E50" s="39" t="s">
        <v>59</v>
      </c>
    </row>
    <row r="51" spans="1:16" ht="12.75">
      <c r="A51" t="s">
        <v>49</v>
      </c>
      <c s="34" t="s">
        <v>89</v>
      </c>
      <c s="34" t="s">
        <v>90</v>
      </c>
      <c s="35" t="s">
        <v>52</v>
      </c>
      <c s="6" t="s">
        <v>91</v>
      </c>
      <c s="36" t="s">
        <v>54</v>
      </c>
      <c s="37">
        <v>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12.75">
      <c r="A53" s="35" t="s">
        <v>57</v>
      </c>
      <c r="E53" s="40" t="s">
        <v>52</v>
      </c>
    </row>
    <row r="54" spans="1:5" ht="12.75">
      <c r="A54" t="s">
        <v>58</v>
      </c>
      <c r="E54" s="39" t="s">
        <v>59</v>
      </c>
    </row>
    <row r="55" spans="1:16" ht="12.75">
      <c r="A55" t="s">
        <v>49</v>
      </c>
      <c s="34" t="s">
        <v>92</v>
      </c>
      <c s="34" t="s">
        <v>93</v>
      </c>
      <c s="35" t="s">
        <v>52</v>
      </c>
      <c s="6" t="s">
        <v>94</v>
      </c>
      <c s="36" t="s">
        <v>54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52</v>
      </c>
    </row>
    <row r="57" spans="1:5" ht="12.75">
      <c r="A57" s="35" t="s">
        <v>57</v>
      </c>
      <c r="E57" s="40" t="s">
        <v>52</v>
      </c>
    </row>
    <row r="58" spans="1:5" ht="12.75">
      <c r="A58" t="s">
        <v>58</v>
      </c>
      <c r="E58" s="39" t="s">
        <v>59</v>
      </c>
    </row>
    <row r="59" spans="1:13" ht="12.75">
      <c r="A59" t="s">
        <v>46</v>
      </c>
      <c r="C59" s="31" t="s">
        <v>95</v>
      </c>
      <c r="E59" s="33" t="s">
        <v>96</v>
      </c>
      <c r="J59" s="32">
        <f>0</f>
      </c>
      <c s="32">
        <f>0</f>
      </c>
      <c s="32">
        <f>0+L60+L64+L68+L72+L76+L80+L84+L88+L92+L96+L100+L104+L108+L112+L116+L120+L124+L128+L132+L136+L140+L144+L148+L152+L156+L160+L164</f>
      </c>
      <c s="32">
        <f>0+M60+M64+M68+M72+M76+M80+M84+M88+M92+M96+M100+M104+M108+M112+M116+M120+M124+M128+M132+M136+M140+M144+M148+M152+M156+M160+M164</f>
      </c>
    </row>
    <row r="60" spans="1:16" ht="12.75">
      <c r="A60" t="s">
        <v>49</v>
      </c>
      <c s="34" t="s">
        <v>97</v>
      </c>
      <c s="34" t="s">
        <v>98</v>
      </c>
      <c s="35" t="s">
        <v>52</v>
      </c>
      <c s="6" t="s">
        <v>99</v>
      </c>
      <c s="36" t="s">
        <v>100</v>
      </c>
      <c s="37">
        <v>2.165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12.75">
      <c r="A61" s="35" t="s">
        <v>56</v>
      </c>
      <c r="E61" s="39" t="s">
        <v>52</v>
      </c>
    </row>
    <row r="62" spans="1:5" ht="12.75">
      <c r="A62" s="35" t="s">
        <v>57</v>
      </c>
      <c r="E62" s="40" t="s">
        <v>52</v>
      </c>
    </row>
    <row r="63" spans="1:5" ht="12.75">
      <c r="A63" t="s">
        <v>58</v>
      </c>
      <c r="E63" s="39" t="s">
        <v>59</v>
      </c>
    </row>
    <row r="64" spans="1:16" ht="12.75">
      <c r="A64" t="s">
        <v>49</v>
      </c>
      <c s="34" t="s">
        <v>101</v>
      </c>
      <c s="34" t="s">
        <v>102</v>
      </c>
      <c s="35" t="s">
        <v>52</v>
      </c>
      <c s="6" t="s">
        <v>103</v>
      </c>
      <c s="36" t="s">
        <v>100</v>
      </c>
      <c s="37">
        <v>2.165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52</v>
      </c>
    </row>
    <row r="66" spans="1:5" ht="12.75">
      <c r="A66" s="35" t="s">
        <v>57</v>
      </c>
      <c r="E66" s="40" t="s">
        <v>52</v>
      </c>
    </row>
    <row r="67" spans="1:5" ht="12.75">
      <c r="A67" t="s">
        <v>58</v>
      </c>
      <c r="E67" s="39" t="s">
        <v>59</v>
      </c>
    </row>
    <row r="68" spans="1:16" ht="12.75">
      <c r="A68" t="s">
        <v>49</v>
      </c>
      <c s="34" t="s">
        <v>104</v>
      </c>
      <c s="34" t="s">
        <v>105</v>
      </c>
      <c s="35" t="s">
        <v>52</v>
      </c>
      <c s="6" t="s">
        <v>106</v>
      </c>
      <c s="36" t="s">
        <v>100</v>
      </c>
      <c s="37">
        <v>0.07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12.75">
      <c r="A69" s="35" t="s">
        <v>56</v>
      </c>
      <c r="E69" s="39" t="s">
        <v>52</v>
      </c>
    </row>
    <row r="70" spans="1:5" ht="12.75">
      <c r="A70" s="35" t="s">
        <v>57</v>
      </c>
      <c r="E70" s="40" t="s">
        <v>52</v>
      </c>
    </row>
    <row r="71" spans="1:5" ht="12.75">
      <c r="A71" t="s">
        <v>58</v>
      </c>
      <c r="E71" s="39" t="s">
        <v>59</v>
      </c>
    </row>
    <row r="72" spans="1:16" ht="12.75">
      <c r="A72" t="s">
        <v>49</v>
      </c>
      <c s="34" t="s">
        <v>107</v>
      </c>
      <c s="34" t="s">
        <v>108</v>
      </c>
      <c s="35" t="s">
        <v>52</v>
      </c>
      <c s="6" t="s">
        <v>109</v>
      </c>
      <c s="36" t="s">
        <v>100</v>
      </c>
      <c s="37">
        <v>0.07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52</v>
      </c>
    </row>
    <row r="74" spans="1:5" ht="12.75">
      <c r="A74" s="35" t="s">
        <v>57</v>
      </c>
      <c r="E74" s="40" t="s">
        <v>52</v>
      </c>
    </row>
    <row r="75" spans="1:5" ht="12.75">
      <c r="A75" t="s">
        <v>58</v>
      </c>
      <c r="E75" s="39" t="s">
        <v>59</v>
      </c>
    </row>
    <row r="76" spans="1:16" ht="12.75">
      <c r="A76" t="s">
        <v>49</v>
      </c>
      <c s="34" t="s">
        <v>110</v>
      </c>
      <c s="34" t="s">
        <v>111</v>
      </c>
      <c s="35" t="s">
        <v>52</v>
      </c>
      <c s="6" t="s">
        <v>112</v>
      </c>
      <c s="36" t="s">
        <v>100</v>
      </c>
      <c s="37">
        <v>0.56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52</v>
      </c>
    </row>
    <row r="78" spans="1:5" ht="12.75">
      <c r="A78" s="35" t="s">
        <v>57</v>
      </c>
      <c r="E78" s="40" t="s">
        <v>52</v>
      </c>
    </row>
    <row r="79" spans="1:5" ht="12.75">
      <c r="A79" t="s">
        <v>58</v>
      </c>
      <c r="E79" s="39" t="s">
        <v>59</v>
      </c>
    </row>
    <row r="80" spans="1:16" ht="12.75">
      <c r="A80" t="s">
        <v>49</v>
      </c>
      <c s="34" t="s">
        <v>113</v>
      </c>
      <c s="34" t="s">
        <v>114</v>
      </c>
      <c s="35" t="s">
        <v>52</v>
      </c>
      <c s="6" t="s">
        <v>115</v>
      </c>
      <c s="36" t="s">
        <v>100</v>
      </c>
      <c s="37">
        <v>0.56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52</v>
      </c>
    </row>
    <row r="82" spans="1:5" ht="12.75">
      <c r="A82" s="35" t="s">
        <v>57</v>
      </c>
      <c r="E82" s="40" t="s">
        <v>52</v>
      </c>
    </row>
    <row r="83" spans="1:5" ht="12.75">
      <c r="A83" t="s">
        <v>58</v>
      </c>
      <c r="E83" s="39" t="s">
        <v>59</v>
      </c>
    </row>
    <row r="84" spans="1:16" ht="25.5">
      <c r="A84" t="s">
        <v>49</v>
      </c>
      <c s="34" t="s">
        <v>116</v>
      </c>
      <c s="34" t="s">
        <v>117</v>
      </c>
      <c s="35" t="s">
        <v>52</v>
      </c>
      <c s="6" t="s">
        <v>118</v>
      </c>
      <c s="36" t="s">
        <v>54</v>
      </c>
      <c s="37">
        <v>30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12.75">
      <c r="A85" s="35" t="s">
        <v>56</v>
      </c>
      <c r="E85" s="39" t="s">
        <v>52</v>
      </c>
    </row>
    <row r="86" spans="1:5" ht="12.75">
      <c r="A86" s="35" t="s">
        <v>57</v>
      </c>
      <c r="E86" s="40" t="s">
        <v>52</v>
      </c>
    </row>
    <row r="87" spans="1:5" ht="12.75">
      <c r="A87" t="s">
        <v>58</v>
      </c>
      <c r="E87" s="39" t="s">
        <v>59</v>
      </c>
    </row>
    <row r="88" spans="1:16" ht="25.5">
      <c r="A88" t="s">
        <v>49</v>
      </c>
      <c s="34" t="s">
        <v>119</v>
      </c>
      <c s="34" t="s">
        <v>120</v>
      </c>
      <c s="35" t="s">
        <v>52</v>
      </c>
      <c s="6" t="s">
        <v>121</v>
      </c>
      <c s="36" t="s">
        <v>54</v>
      </c>
      <c s="37">
        <v>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12.75">
      <c r="A89" s="35" t="s">
        <v>56</v>
      </c>
      <c r="E89" s="39" t="s">
        <v>52</v>
      </c>
    </row>
    <row r="90" spans="1:5" ht="12.75">
      <c r="A90" s="35" t="s">
        <v>57</v>
      </c>
      <c r="E90" s="40" t="s">
        <v>52</v>
      </c>
    </row>
    <row r="91" spans="1:5" ht="12.75">
      <c r="A91" t="s">
        <v>58</v>
      </c>
      <c r="E91" s="39" t="s">
        <v>59</v>
      </c>
    </row>
    <row r="92" spans="1:16" ht="12.75">
      <c r="A92" t="s">
        <v>49</v>
      </c>
      <c s="34" t="s">
        <v>122</v>
      </c>
      <c s="34" t="s">
        <v>123</v>
      </c>
      <c s="35" t="s">
        <v>52</v>
      </c>
      <c s="6" t="s">
        <v>124</v>
      </c>
      <c s="36" t="s">
        <v>125</v>
      </c>
      <c s="37">
        <v>0.06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27</v>
      </c>
    </row>
    <row r="93" spans="1:5" ht="12.75">
      <c r="A93" s="35" t="s">
        <v>56</v>
      </c>
      <c r="E93" s="39" t="s">
        <v>52</v>
      </c>
    </row>
    <row r="94" spans="1:5" ht="12.75">
      <c r="A94" s="35" t="s">
        <v>57</v>
      </c>
      <c r="E94" s="40" t="s">
        <v>52</v>
      </c>
    </row>
    <row r="95" spans="1:5" ht="12.75">
      <c r="A95" t="s">
        <v>58</v>
      </c>
      <c r="E95" s="39" t="s">
        <v>59</v>
      </c>
    </row>
    <row r="96" spans="1:16" ht="25.5">
      <c r="A96" t="s">
        <v>49</v>
      </c>
      <c s="34" t="s">
        <v>126</v>
      </c>
      <c s="34" t="s">
        <v>127</v>
      </c>
      <c s="35" t="s">
        <v>52</v>
      </c>
      <c s="6" t="s">
        <v>128</v>
      </c>
      <c s="36" t="s">
        <v>129</v>
      </c>
      <c s="37">
        <v>0.06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27</v>
      </c>
    </row>
    <row r="97" spans="1:5" ht="12.75">
      <c r="A97" s="35" t="s">
        <v>56</v>
      </c>
      <c r="E97" s="39" t="s">
        <v>52</v>
      </c>
    </row>
    <row r="98" spans="1:5" ht="12.75">
      <c r="A98" s="35" t="s">
        <v>57</v>
      </c>
      <c r="E98" s="40" t="s">
        <v>52</v>
      </c>
    </row>
    <row r="99" spans="1:5" ht="12.75">
      <c r="A99" t="s">
        <v>58</v>
      </c>
      <c r="E99" s="39" t="s">
        <v>59</v>
      </c>
    </row>
    <row r="100" spans="1:16" ht="25.5">
      <c r="A100" t="s">
        <v>49</v>
      </c>
      <c s="34" t="s">
        <v>130</v>
      </c>
      <c s="34" t="s">
        <v>131</v>
      </c>
      <c s="35" t="s">
        <v>52</v>
      </c>
      <c s="6" t="s">
        <v>132</v>
      </c>
      <c s="36" t="s">
        <v>54</v>
      </c>
      <c s="37">
        <v>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55</v>
      </c>
      <c>
        <f>(M100*21)/100</f>
      </c>
      <c t="s">
        <v>27</v>
      </c>
    </row>
    <row r="101" spans="1:5" ht="12.75">
      <c r="A101" s="35" t="s">
        <v>56</v>
      </c>
      <c r="E101" s="39" t="s">
        <v>52</v>
      </c>
    </row>
    <row r="102" spans="1:5" ht="12.75">
      <c r="A102" s="35" t="s">
        <v>57</v>
      </c>
      <c r="E102" s="40" t="s">
        <v>52</v>
      </c>
    </row>
    <row r="103" spans="1:5" ht="12.75">
      <c r="A103" t="s">
        <v>58</v>
      </c>
      <c r="E103" s="39" t="s">
        <v>59</v>
      </c>
    </row>
    <row r="104" spans="1:16" ht="12.75">
      <c r="A104" t="s">
        <v>49</v>
      </c>
      <c s="34" t="s">
        <v>133</v>
      </c>
      <c s="34" t="s">
        <v>134</v>
      </c>
      <c s="35" t="s">
        <v>52</v>
      </c>
      <c s="6" t="s">
        <v>135</v>
      </c>
      <c s="36" t="s">
        <v>129</v>
      </c>
      <c s="37">
        <v>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55</v>
      </c>
      <c>
        <f>(M104*21)/100</f>
      </c>
      <c t="s">
        <v>27</v>
      </c>
    </row>
    <row r="105" spans="1:5" ht="12.75">
      <c r="A105" s="35" t="s">
        <v>56</v>
      </c>
      <c r="E105" s="39" t="s">
        <v>52</v>
      </c>
    </row>
    <row r="106" spans="1:5" ht="12.75">
      <c r="A106" s="35" t="s">
        <v>57</v>
      </c>
      <c r="E106" s="40" t="s">
        <v>52</v>
      </c>
    </row>
    <row r="107" spans="1:5" ht="12.75">
      <c r="A107" t="s">
        <v>58</v>
      </c>
      <c r="E107" s="39" t="s">
        <v>59</v>
      </c>
    </row>
    <row r="108" spans="1:16" ht="12.75">
      <c r="A108" t="s">
        <v>49</v>
      </c>
      <c s="34" t="s">
        <v>136</v>
      </c>
      <c s="34" t="s">
        <v>137</v>
      </c>
      <c s="35" t="s">
        <v>52</v>
      </c>
      <c s="6" t="s">
        <v>138</v>
      </c>
      <c s="36" t="s">
        <v>54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55</v>
      </c>
      <c>
        <f>(M108*21)/100</f>
      </c>
      <c t="s">
        <v>27</v>
      </c>
    </row>
    <row r="109" spans="1:5" ht="12.75">
      <c r="A109" s="35" t="s">
        <v>56</v>
      </c>
      <c r="E109" s="39" t="s">
        <v>52</v>
      </c>
    </row>
    <row r="110" spans="1:5" ht="12.75">
      <c r="A110" s="35" t="s">
        <v>57</v>
      </c>
      <c r="E110" s="40" t="s">
        <v>52</v>
      </c>
    </row>
    <row r="111" spans="1:5" ht="12.75">
      <c r="A111" t="s">
        <v>58</v>
      </c>
      <c r="E111" s="39" t="s">
        <v>59</v>
      </c>
    </row>
    <row r="112" spans="1:16" ht="12.75">
      <c r="A112" t="s">
        <v>49</v>
      </c>
      <c s="34" t="s">
        <v>139</v>
      </c>
      <c s="34" t="s">
        <v>140</v>
      </c>
      <c s="35" t="s">
        <v>52</v>
      </c>
      <c s="6" t="s">
        <v>141</v>
      </c>
      <c s="36" t="s">
        <v>54</v>
      </c>
      <c s="37">
        <v>9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55</v>
      </c>
      <c>
        <f>(M112*21)/100</f>
      </c>
      <c t="s">
        <v>27</v>
      </c>
    </row>
    <row r="113" spans="1:5" ht="12.75">
      <c r="A113" s="35" t="s">
        <v>56</v>
      </c>
      <c r="E113" s="39" t="s">
        <v>52</v>
      </c>
    </row>
    <row r="114" spans="1:5" ht="12.75">
      <c r="A114" s="35" t="s">
        <v>57</v>
      </c>
      <c r="E114" s="40" t="s">
        <v>52</v>
      </c>
    </row>
    <row r="115" spans="1:5" ht="12.75">
      <c r="A115" t="s">
        <v>58</v>
      </c>
      <c r="E115" s="39" t="s">
        <v>59</v>
      </c>
    </row>
    <row r="116" spans="1:16" ht="12.75">
      <c r="A116" t="s">
        <v>49</v>
      </c>
      <c s="34" t="s">
        <v>142</v>
      </c>
      <c s="34" t="s">
        <v>143</v>
      </c>
      <c s="35" t="s">
        <v>52</v>
      </c>
      <c s="6" t="s">
        <v>144</v>
      </c>
      <c s="36" t="s">
        <v>129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55</v>
      </c>
      <c>
        <f>(M116*21)/100</f>
      </c>
      <c t="s">
        <v>27</v>
      </c>
    </row>
    <row r="117" spans="1:5" ht="12.75">
      <c r="A117" s="35" t="s">
        <v>56</v>
      </c>
      <c r="E117" s="39" t="s">
        <v>52</v>
      </c>
    </row>
    <row r="118" spans="1:5" ht="12.75">
      <c r="A118" s="35" t="s">
        <v>57</v>
      </c>
      <c r="E118" s="40" t="s">
        <v>52</v>
      </c>
    </row>
    <row r="119" spans="1:5" ht="12.75">
      <c r="A119" t="s">
        <v>58</v>
      </c>
      <c r="E119" s="39" t="s">
        <v>59</v>
      </c>
    </row>
    <row r="120" spans="1:16" ht="12.75">
      <c r="A120" t="s">
        <v>49</v>
      </c>
      <c s="34" t="s">
        <v>145</v>
      </c>
      <c s="34" t="s">
        <v>146</v>
      </c>
      <c s="35" t="s">
        <v>52</v>
      </c>
      <c s="6" t="s">
        <v>147</v>
      </c>
      <c s="36" t="s">
        <v>129</v>
      </c>
      <c s="37">
        <v>16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55</v>
      </c>
      <c>
        <f>(M120*21)/100</f>
      </c>
      <c t="s">
        <v>27</v>
      </c>
    </row>
    <row r="121" spans="1:5" ht="12.75">
      <c r="A121" s="35" t="s">
        <v>56</v>
      </c>
      <c r="E121" s="39" t="s">
        <v>52</v>
      </c>
    </row>
    <row r="122" spans="1:5" ht="12.75">
      <c r="A122" s="35" t="s">
        <v>57</v>
      </c>
      <c r="E122" s="40" t="s">
        <v>52</v>
      </c>
    </row>
    <row r="123" spans="1:5" ht="12.75">
      <c r="A123" t="s">
        <v>58</v>
      </c>
      <c r="E123" s="39" t="s">
        <v>59</v>
      </c>
    </row>
    <row r="124" spans="1:16" ht="12.75">
      <c r="A124" t="s">
        <v>49</v>
      </c>
      <c s="34" t="s">
        <v>148</v>
      </c>
      <c s="34" t="s">
        <v>149</v>
      </c>
      <c s="35" t="s">
        <v>52</v>
      </c>
      <c s="6" t="s">
        <v>150</v>
      </c>
      <c s="36" t="s">
        <v>129</v>
      </c>
      <c s="37">
        <v>143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55</v>
      </c>
      <c>
        <f>(M124*21)/100</f>
      </c>
      <c t="s">
        <v>27</v>
      </c>
    </row>
    <row r="125" spans="1:5" ht="12.75">
      <c r="A125" s="35" t="s">
        <v>56</v>
      </c>
      <c r="E125" s="39" t="s">
        <v>52</v>
      </c>
    </row>
    <row r="126" spans="1:5" ht="12.75">
      <c r="A126" s="35" t="s">
        <v>57</v>
      </c>
      <c r="E126" s="40" t="s">
        <v>52</v>
      </c>
    </row>
    <row r="127" spans="1:5" ht="12.75">
      <c r="A127" t="s">
        <v>58</v>
      </c>
      <c r="E127" s="39" t="s">
        <v>59</v>
      </c>
    </row>
    <row r="128" spans="1:16" ht="25.5">
      <c r="A128" t="s">
        <v>49</v>
      </c>
      <c s="34" t="s">
        <v>151</v>
      </c>
      <c s="34" t="s">
        <v>152</v>
      </c>
      <c s="35" t="s">
        <v>52</v>
      </c>
      <c s="6" t="s">
        <v>153</v>
      </c>
      <c s="36" t="s">
        <v>54</v>
      </c>
      <c s="37">
        <v>12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55</v>
      </c>
      <c>
        <f>(M128*21)/100</f>
      </c>
      <c t="s">
        <v>27</v>
      </c>
    </row>
    <row r="129" spans="1:5" ht="12.75">
      <c r="A129" s="35" t="s">
        <v>56</v>
      </c>
      <c r="E129" s="39" t="s">
        <v>52</v>
      </c>
    </row>
    <row r="130" spans="1:5" ht="12.75">
      <c r="A130" s="35" t="s">
        <v>57</v>
      </c>
      <c r="E130" s="40" t="s">
        <v>52</v>
      </c>
    </row>
    <row r="131" spans="1:5" ht="12.75">
      <c r="A131" t="s">
        <v>58</v>
      </c>
      <c r="E131" s="39" t="s">
        <v>59</v>
      </c>
    </row>
    <row r="132" spans="1:16" ht="12.75">
      <c r="A132" t="s">
        <v>49</v>
      </c>
      <c s="34" t="s">
        <v>154</v>
      </c>
      <c s="34" t="s">
        <v>155</v>
      </c>
      <c s="35" t="s">
        <v>52</v>
      </c>
      <c s="6" t="s">
        <v>156</v>
      </c>
      <c s="36" t="s">
        <v>129</v>
      </c>
      <c s="37">
        <v>105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55</v>
      </c>
      <c>
        <f>(M132*21)/100</f>
      </c>
      <c t="s">
        <v>27</v>
      </c>
    </row>
    <row r="133" spans="1:5" ht="12.75">
      <c r="A133" s="35" t="s">
        <v>56</v>
      </c>
      <c r="E133" s="39" t="s">
        <v>52</v>
      </c>
    </row>
    <row r="134" spans="1:5" ht="12.75">
      <c r="A134" s="35" t="s">
        <v>57</v>
      </c>
      <c r="E134" s="40" t="s">
        <v>52</v>
      </c>
    </row>
    <row r="135" spans="1:5" ht="12.75">
      <c r="A135" t="s">
        <v>58</v>
      </c>
      <c r="E135" s="39" t="s">
        <v>59</v>
      </c>
    </row>
    <row r="136" spans="1:16" ht="25.5">
      <c r="A136" t="s">
        <v>49</v>
      </c>
      <c s="34" t="s">
        <v>157</v>
      </c>
      <c s="34" t="s">
        <v>158</v>
      </c>
      <c s="35" t="s">
        <v>52</v>
      </c>
      <c s="6" t="s">
        <v>159</v>
      </c>
      <c s="36" t="s">
        <v>54</v>
      </c>
      <c s="37">
        <v>4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27</v>
      </c>
    </row>
    <row r="137" spans="1:5" ht="12.75">
      <c r="A137" s="35" t="s">
        <v>56</v>
      </c>
      <c r="E137" s="39" t="s">
        <v>52</v>
      </c>
    </row>
    <row r="138" spans="1:5" ht="12.75">
      <c r="A138" s="35" t="s">
        <v>57</v>
      </c>
      <c r="E138" s="40" t="s">
        <v>52</v>
      </c>
    </row>
    <row r="139" spans="1:5" ht="12.75">
      <c r="A139" t="s">
        <v>58</v>
      </c>
      <c r="E139" s="39" t="s">
        <v>59</v>
      </c>
    </row>
    <row r="140" spans="1:16" ht="12.75">
      <c r="A140" t="s">
        <v>49</v>
      </c>
      <c s="34" t="s">
        <v>160</v>
      </c>
      <c s="34" t="s">
        <v>161</v>
      </c>
      <c s="35" t="s">
        <v>52</v>
      </c>
      <c s="6" t="s">
        <v>162</v>
      </c>
      <c s="36" t="s">
        <v>129</v>
      </c>
      <c s="37">
        <v>105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27</v>
      </c>
    </row>
    <row r="141" spans="1:5" ht="12.75">
      <c r="A141" s="35" t="s">
        <v>56</v>
      </c>
      <c r="E141" s="39" t="s">
        <v>52</v>
      </c>
    </row>
    <row r="142" spans="1:5" ht="12.75">
      <c r="A142" s="35" t="s">
        <v>57</v>
      </c>
      <c r="E142" s="40" t="s">
        <v>52</v>
      </c>
    </row>
    <row r="143" spans="1:5" ht="12.75">
      <c r="A143" t="s">
        <v>58</v>
      </c>
      <c r="E143" s="39" t="s">
        <v>59</v>
      </c>
    </row>
    <row r="144" spans="1:16" ht="25.5">
      <c r="A144" t="s">
        <v>49</v>
      </c>
      <c s="34" t="s">
        <v>163</v>
      </c>
      <c s="34" t="s">
        <v>164</v>
      </c>
      <c s="35" t="s">
        <v>52</v>
      </c>
      <c s="6" t="s">
        <v>165</v>
      </c>
      <c s="36" t="s">
        <v>54</v>
      </c>
      <c s="37">
        <v>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55</v>
      </c>
      <c>
        <f>(M144*21)/100</f>
      </c>
      <c t="s">
        <v>27</v>
      </c>
    </row>
    <row r="145" spans="1:5" ht="12.75">
      <c r="A145" s="35" t="s">
        <v>56</v>
      </c>
      <c r="E145" s="39" t="s">
        <v>52</v>
      </c>
    </row>
    <row r="146" spans="1:5" ht="12.75">
      <c r="A146" s="35" t="s">
        <v>57</v>
      </c>
      <c r="E146" s="40" t="s">
        <v>52</v>
      </c>
    </row>
    <row r="147" spans="1:5" ht="12.75">
      <c r="A147" t="s">
        <v>58</v>
      </c>
      <c r="E147" s="39" t="s">
        <v>59</v>
      </c>
    </row>
    <row r="148" spans="1:16" ht="12.75">
      <c r="A148" t="s">
        <v>49</v>
      </c>
      <c s="34" t="s">
        <v>166</v>
      </c>
      <c s="34" t="s">
        <v>167</v>
      </c>
      <c s="35" t="s">
        <v>52</v>
      </c>
      <c s="6" t="s">
        <v>168</v>
      </c>
      <c s="36" t="s">
        <v>54</v>
      </c>
      <c s="37">
        <v>38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55</v>
      </c>
      <c>
        <f>(M148*21)/100</f>
      </c>
      <c t="s">
        <v>27</v>
      </c>
    </row>
    <row r="149" spans="1:5" ht="12.75">
      <c r="A149" s="35" t="s">
        <v>56</v>
      </c>
      <c r="E149" s="39" t="s">
        <v>52</v>
      </c>
    </row>
    <row r="150" spans="1:5" ht="12.75">
      <c r="A150" s="35" t="s">
        <v>57</v>
      </c>
      <c r="E150" s="40" t="s">
        <v>52</v>
      </c>
    </row>
    <row r="151" spans="1:5" ht="12.75">
      <c r="A151" t="s">
        <v>58</v>
      </c>
      <c r="E151" s="39" t="s">
        <v>59</v>
      </c>
    </row>
    <row r="152" spans="1:16" ht="12.75">
      <c r="A152" t="s">
        <v>49</v>
      </c>
      <c s="34" t="s">
        <v>169</v>
      </c>
      <c s="34" t="s">
        <v>170</v>
      </c>
      <c s="35" t="s">
        <v>52</v>
      </c>
      <c s="6" t="s">
        <v>171</v>
      </c>
      <c s="36" t="s">
        <v>54</v>
      </c>
      <c s="37">
        <v>38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55</v>
      </c>
      <c>
        <f>(M152*21)/100</f>
      </c>
      <c t="s">
        <v>27</v>
      </c>
    </row>
    <row r="153" spans="1:5" ht="12.75">
      <c r="A153" s="35" t="s">
        <v>56</v>
      </c>
      <c r="E153" s="39" t="s">
        <v>52</v>
      </c>
    </row>
    <row r="154" spans="1:5" ht="12.75">
      <c r="A154" s="35" t="s">
        <v>57</v>
      </c>
      <c r="E154" s="40" t="s">
        <v>52</v>
      </c>
    </row>
    <row r="155" spans="1:5" ht="12.75">
      <c r="A155" t="s">
        <v>58</v>
      </c>
      <c r="E155" s="39" t="s">
        <v>59</v>
      </c>
    </row>
    <row r="156" spans="1:16" ht="12.75">
      <c r="A156" t="s">
        <v>49</v>
      </c>
      <c s="34" t="s">
        <v>172</v>
      </c>
      <c s="34" t="s">
        <v>173</v>
      </c>
      <c s="35" t="s">
        <v>52</v>
      </c>
      <c s="6" t="s">
        <v>174</v>
      </c>
      <c s="36" t="s">
        <v>54</v>
      </c>
      <c s="37">
        <v>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55</v>
      </c>
      <c>
        <f>(M156*21)/100</f>
      </c>
      <c t="s">
        <v>27</v>
      </c>
    </row>
    <row r="157" spans="1:5" ht="12.75">
      <c r="A157" s="35" t="s">
        <v>56</v>
      </c>
      <c r="E157" s="39" t="s">
        <v>52</v>
      </c>
    </row>
    <row r="158" spans="1:5" ht="12.75">
      <c r="A158" s="35" t="s">
        <v>57</v>
      </c>
      <c r="E158" s="40" t="s">
        <v>52</v>
      </c>
    </row>
    <row r="159" spans="1:5" ht="12.75">
      <c r="A159" t="s">
        <v>58</v>
      </c>
      <c r="E159" s="39" t="s">
        <v>59</v>
      </c>
    </row>
    <row r="160" spans="1:16" ht="12.75">
      <c r="A160" t="s">
        <v>49</v>
      </c>
      <c s="34" t="s">
        <v>175</v>
      </c>
      <c s="34" t="s">
        <v>176</v>
      </c>
      <c s="35" t="s">
        <v>52</v>
      </c>
      <c s="6" t="s">
        <v>177</v>
      </c>
      <c s="36" t="s">
        <v>54</v>
      </c>
      <c s="37">
        <v>29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55</v>
      </c>
      <c>
        <f>(M160*21)/100</f>
      </c>
      <c t="s">
        <v>27</v>
      </c>
    </row>
    <row r="161" spans="1:5" ht="12.75">
      <c r="A161" s="35" t="s">
        <v>56</v>
      </c>
      <c r="E161" s="39" t="s">
        <v>52</v>
      </c>
    </row>
    <row r="162" spans="1:5" ht="12.75">
      <c r="A162" s="35" t="s">
        <v>57</v>
      </c>
      <c r="E162" s="40" t="s">
        <v>52</v>
      </c>
    </row>
    <row r="163" spans="1:5" ht="12.75">
      <c r="A163" t="s">
        <v>58</v>
      </c>
      <c r="E163" s="39" t="s">
        <v>59</v>
      </c>
    </row>
    <row r="164" spans="1:16" ht="25.5">
      <c r="A164" t="s">
        <v>49</v>
      </c>
      <c s="34" t="s">
        <v>178</v>
      </c>
      <c s="34" t="s">
        <v>179</v>
      </c>
      <c s="35" t="s">
        <v>52</v>
      </c>
      <c s="6" t="s">
        <v>180</v>
      </c>
      <c s="36" t="s">
        <v>181</v>
      </c>
      <c s="37">
        <v>20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55</v>
      </c>
      <c>
        <f>(M164*21)/100</f>
      </c>
      <c t="s">
        <v>27</v>
      </c>
    </row>
    <row r="165" spans="1:5" ht="12.75">
      <c r="A165" s="35" t="s">
        <v>56</v>
      </c>
      <c r="E165" s="39" t="s">
        <v>52</v>
      </c>
    </row>
    <row r="166" spans="1:5" ht="12.75">
      <c r="A166" s="35" t="s">
        <v>57</v>
      </c>
      <c r="E166" s="40" t="s">
        <v>52</v>
      </c>
    </row>
    <row r="167" spans="1:5" ht="12.75">
      <c r="A167" t="s">
        <v>58</v>
      </c>
      <c r="E167" s="39" t="s">
        <v>59</v>
      </c>
    </row>
    <row r="168" spans="1:13" ht="12.75">
      <c r="A168" t="s">
        <v>46</v>
      </c>
      <c r="C168" s="31" t="s">
        <v>182</v>
      </c>
      <c r="E168" s="33" t="s">
        <v>183</v>
      </c>
      <c r="J168" s="32">
        <f>0</f>
      </c>
      <c s="32">
        <f>0</f>
      </c>
      <c s="32">
        <f>0+L169+L173+L177+L181+L185+L189+L193+L197+L201+L205+L209</f>
      </c>
      <c s="32">
        <f>0+M169+M173+M177+M181+M185+M189+M193+M197+M201+M205+M209</f>
      </c>
    </row>
    <row r="169" spans="1:16" ht="12.75">
      <c r="A169" t="s">
        <v>49</v>
      </c>
      <c s="34" t="s">
        <v>184</v>
      </c>
      <c s="34" t="s">
        <v>185</v>
      </c>
      <c s="35" t="s">
        <v>52</v>
      </c>
      <c s="6" t="s">
        <v>186</v>
      </c>
      <c s="36" t="s">
        <v>54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55</v>
      </c>
      <c>
        <f>(M169*21)/100</f>
      </c>
      <c t="s">
        <v>27</v>
      </c>
    </row>
    <row r="170" spans="1:5" ht="12.75">
      <c r="A170" s="35" t="s">
        <v>56</v>
      </c>
      <c r="E170" s="39" t="s">
        <v>52</v>
      </c>
    </row>
    <row r="171" spans="1:5" ht="12.75">
      <c r="A171" s="35" t="s">
        <v>57</v>
      </c>
      <c r="E171" s="40" t="s">
        <v>52</v>
      </c>
    </row>
    <row r="172" spans="1:5" ht="12.75">
      <c r="A172" t="s">
        <v>58</v>
      </c>
      <c r="E172" s="39" t="s">
        <v>59</v>
      </c>
    </row>
    <row r="173" spans="1:16" ht="12.75">
      <c r="A173" t="s">
        <v>49</v>
      </c>
      <c s="34" t="s">
        <v>187</v>
      </c>
      <c s="34" t="s">
        <v>188</v>
      </c>
      <c s="35" t="s">
        <v>52</v>
      </c>
      <c s="6" t="s">
        <v>189</v>
      </c>
      <c s="36" t="s">
        <v>54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55</v>
      </c>
      <c>
        <f>(M173*21)/100</f>
      </c>
      <c t="s">
        <v>27</v>
      </c>
    </row>
    <row r="174" spans="1:5" ht="12.75">
      <c r="A174" s="35" t="s">
        <v>56</v>
      </c>
      <c r="E174" s="39" t="s">
        <v>52</v>
      </c>
    </row>
    <row r="175" spans="1:5" ht="12.75">
      <c r="A175" s="35" t="s">
        <v>57</v>
      </c>
      <c r="E175" s="40" t="s">
        <v>52</v>
      </c>
    </row>
    <row r="176" spans="1:5" ht="12.75">
      <c r="A176" t="s">
        <v>58</v>
      </c>
      <c r="E176" s="39" t="s">
        <v>59</v>
      </c>
    </row>
    <row r="177" spans="1:16" ht="12.75">
      <c r="A177" t="s">
        <v>49</v>
      </c>
      <c s="34" t="s">
        <v>190</v>
      </c>
      <c s="34" t="s">
        <v>191</v>
      </c>
      <c s="35" t="s">
        <v>52</v>
      </c>
      <c s="6" t="s">
        <v>192</v>
      </c>
      <c s="36" t="s">
        <v>54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55</v>
      </c>
      <c>
        <f>(M177*21)/100</f>
      </c>
      <c t="s">
        <v>27</v>
      </c>
    </row>
    <row r="178" spans="1:5" ht="12.75">
      <c r="A178" s="35" t="s">
        <v>56</v>
      </c>
      <c r="E178" s="39" t="s">
        <v>52</v>
      </c>
    </row>
    <row r="179" spans="1:5" ht="12.75">
      <c r="A179" s="35" t="s">
        <v>57</v>
      </c>
      <c r="E179" s="40" t="s">
        <v>52</v>
      </c>
    </row>
    <row r="180" spans="1:5" ht="12.75">
      <c r="A180" t="s">
        <v>58</v>
      </c>
      <c r="E180" s="39" t="s">
        <v>59</v>
      </c>
    </row>
    <row r="181" spans="1:16" ht="12.75">
      <c r="A181" t="s">
        <v>49</v>
      </c>
      <c s="34" t="s">
        <v>193</v>
      </c>
      <c s="34" t="s">
        <v>194</v>
      </c>
      <c s="35" t="s">
        <v>52</v>
      </c>
      <c s="6" t="s">
        <v>195</v>
      </c>
      <c s="36" t="s">
        <v>54</v>
      </c>
      <c s="37">
        <v>1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55</v>
      </c>
      <c>
        <f>(M181*21)/100</f>
      </c>
      <c t="s">
        <v>27</v>
      </c>
    </row>
    <row r="182" spans="1:5" ht="12.75">
      <c r="A182" s="35" t="s">
        <v>56</v>
      </c>
      <c r="E182" s="39" t="s">
        <v>52</v>
      </c>
    </row>
    <row r="183" spans="1:5" ht="12.75">
      <c r="A183" s="35" t="s">
        <v>57</v>
      </c>
      <c r="E183" s="40" t="s">
        <v>52</v>
      </c>
    </row>
    <row r="184" spans="1:5" ht="12.75">
      <c r="A184" t="s">
        <v>58</v>
      </c>
      <c r="E184" s="39" t="s">
        <v>59</v>
      </c>
    </row>
    <row r="185" spans="1:16" ht="12.75">
      <c r="A185" t="s">
        <v>49</v>
      </c>
      <c s="34" t="s">
        <v>196</v>
      </c>
      <c s="34" t="s">
        <v>197</v>
      </c>
      <c s="35" t="s">
        <v>52</v>
      </c>
      <c s="6" t="s">
        <v>198</v>
      </c>
      <c s="36" t="s">
        <v>54</v>
      </c>
      <c s="37">
        <v>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55</v>
      </c>
      <c>
        <f>(M185*21)/100</f>
      </c>
      <c t="s">
        <v>27</v>
      </c>
    </row>
    <row r="186" spans="1:5" ht="12.75">
      <c r="A186" s="35" t="s">
        <v>56</v>
      </c>
      <c r="E186" s="39" t="s">
        <v>52</v>
      </c>
    </row>
    <row r="187" spans="1:5" ht="12.75">
      <c r="A187" s="35" t="s">
        <v>57</v>
      </c>
      <c r="E187" s="40" t="s">
        <v>52</v>
      </c>
    </row>
    <row r="188" spans="1:5" ht="12.75">
      <c r="A188" t="s">
        <v>58</v>
      </c>
      <c r="E188" s="39" t="s">
        <v>59</v>
      </c>
    </row>
    <row r="189" spans="1:16" ht="12.75">
      <c r="A189" t="s">
        <v>49</v>
      </c>
      <c s="34" t="s">
        <v>199</v>
      </c>
      <c s="34" t="s">
        <v>200</v>
      </c>
      <c s="35" t="s">
        <v>52</v>
      </c>
      <c s="6" t="s">
        <v>201</v>
      </c>
      <c s="36" t="s">
        <v>54</v>
      </c>
      <c s="37">
        <v>1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55</v>
      </c>
      <c>
        <f>(M189*21)/100</f>
      </c>
      <c t="s">
        <v>27</v>
      </c>
    </row>
    <row r="190" spans="1:5" ht="12.75">
      <c r="A190" s="35" t="s">
        <v>56</v>
      </c>
      <c r="E190" s="39" t="s">
        <v>52</v>
      </c>
    </row>
    <row r="191" spans="1:5" ht="12.75">
      <c r="A191" s="35" t="s">
        <v>57</v>
      </c>
      <c r="E191" s="40" t="s">
        <v>52</v>
      </c>
    </row>
    <row r="192" spans="1:5" ht="12.75">
      <c r="A192" t="s">
        <v>58</v>
      </c>
      <c r="E192" s="39" t="s">
        <v>59</v>
      </c>
    </row>
    <row r="193" spans="1:16" ht="12.75">
      <c r="A193" t="s">
        <v>49</v>
      </c>
      <c s="34" t="s">
        <v>202</v>
      </c>
      <c s="34" t="s">
        <v>203</v>
      </c>
      <c s="35" t="s">
        <v>52</v>
      </c>
      <c s="6" t="s">
        <v>204</v>
      </c>
      <c s="36" t="s">
        <v>54</v>
      </c>
      <c s="37">
        <v>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55</v>
      </c>
      <c>
        <f>(M193*21)/100</f>
      </c>
      <c t="s">
        <v>27</v>
      </c>
    </row>
    <row r="194" spans="1:5" ht="12.75">
      <c r="A194" s="35" t="s">
        <v>56</v>
      </c>
      <c r="E194" s="39" t="s">
        <v>52</v>
      </c>
    </row>
    <row r="195" spans="1:5" ht="12.75">
      <c r="A195" s="35" t="s">
        <v>57</v>
      </c>
      <c r="E195" s="40" t="s">
        <v>52</v>
      </c>
    </row>
    <row r="196" spans="1:5" ht="12.75">
      <c r="A196" t="s">
        <v>58</v>
      </c>
      <c r="E196" s="39" t="s">
        <v>59</v>
      </c>
    </row>
    <row r="197" spans="1:16" ht="12.75">
      <c r="A197" t="s">
        <v>49</v>
      </c>
      <c s="34" t="s">
        <v>205</v>
      </c>
      <c s="34" t="s">
        <v>206</v>
      </c>
      <c s="35" t="s">
        <v>52</v>
      </c>
      <c s="6" t="s">
        <v>207</v>
      </c>
      <c s="36" t="s">
        <v>54</v>
      </c>
      <c s="37">
        <v>1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55</v>
      </c>
      <c>
        <f>(M197*21)/100</f>
      </c>
      <c t="s">
        <v>27</v>
      </c>
    </row>
    <row r="198" spans="1:5" ht="12.75">
      <c r="A198" s="35" t="s">
        <v>56</v>
      </c>
      <c r="E198" s="39" t="s">
        <v>52</v>
      </c>
    </row>
    <row r="199" spans="1:5" ht="12.75">
      <c r="A199" s="35" t="s">
        <v>57</v>
      </c>
      <c r="E199" s="40" t="s">
        <v>52</v>
      </c>
    </row>
    <row r="200" spans="1:5" ht="12.75">
      <c r="A200" t="s">
        <v>58</v>
      </c>
      <c r="E200" s="39" t="s">
        <v>59</v>
      </c>
    </row>
    <row r="201" spans="1:16" ht="12.75">
      <c r="A201" t="s">
        <v>49</v>
      </c>
      <c s="34" t="s">
        <v>208</v>
      </c>
      <c s="34" t="s">
        <v>209</v>
      </c>
      <c s="35" t="s">
        <v>52</v>
      </c>
      <c s="6" t="s">
        <v>210</v>
      </c>
      <c s="36" t="s">
        <v>129</v>
      </c>
      <c s="37">
        <v>150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55</v>
      </c>
      <c>
        <f>(M201*21)/100</f>
      </c>
      <c t="s">
        <v>27</v>
      </c>
    </row>
    <row r="202" spans="1:5" ht="12.75">
      <c r="A202" s="35" t="s">
        <v>56</v>
      </c>
      <c r="E202" s="39" t="s">
        <v>52</v>
      </c>
    </row>
    <row r="203" spans="1:5" ht="12.75">
      <c r="A203" s="35" t="s">
        <v>57</v>
      </c>
      <c r="E203" s="40" t="s">
        <v>52</v>
      </c>
    </row>
    <row r="204" spans="1:5" ht="12.75">
      <c r="A204" t="s">
        <v>58</v>
      </c>
      <c r="E204" s="39" t="s">
        <v>59</v>
      </c>
    </row>
    <row r="205" spans="1:16" ht="12.75">
      <c r="A205" t="s">
        <v>49</v>
      </c>
      <c s="34" t="s">
        <v>211</v>
      </c>
      <c s="34" t="s">
        <v>212</v>
      </c>
      <c s="35" t="s">
        <v>52</v>
      </c>
      <c s="6" t="s">
        <v>213</v>
      </c>
      <c s="36" t="s">
        <v>54</v>
      </c>
      <c s="37">
        <v>4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55</v>
      </c>
      <c>
        <f>(M205*21)/100</f>
      </c>
      <c t="s">
        <v>27</v>
      </c>
    </row>
    <row r="206" spans="1:5" ht="12.75">
      <c r="A206" s="35" t="s">
        <v>56</v>
      </c>
      <c r="E206" s="39" t="s">
        <v>52</v>
      </c>
    </row>
    <row r="207" spans="1:5" ht="12.75">
      <c r="A207" s="35" t="s">
        <v>57</v>
      </c>
      <c r="E207" s="40" t="s">
        <v>52</v>
      </c>
    </row>
    <row r="208" spans="1:5" ht="12.75">
      <c r="A208" t="s">
        <v>58</v>
      </c>
      <c r="E208" s="39" t="s">
        <v>59</v>
      </c>
    </row>
    <row r="209" spans="1:16" ht="12.75">
      <c r="A209" t="s">
        <v>49</v>
      </c>
      <c s="34" t="s">
        <v>214</v>
      </c>
      <c s="34" t="s">
        <v>215</v>
      </c>
      <c s="35" t="s">
        <v>52</v>
      </c>
      <c s="6" t="s">
        <v>216</v>
      </c>
      <c s="36" t="s">
        <v>54</v>
      </c>
      <c s="37">
        <v>4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55</v>
      </c>
      <c>
        <f>(M209*21)/100</f>
      </c>
      <c t="s">
        <v>27</v>
      </c>
    </row>
    <row r="210" spans="1:5" ht="12.75">
      <c r="A210" s="35" t="s">
        <v>56</v>
      </c>
      <c r="E210" s="39" t="s">
        <v>52</v>
      </c>
    </row>
    <row r="211" spans="1:5" ht="12.75">
      <c r="A211" s="35" t="s">
        <v>57</v>
      </c>
      <c r="E211" s="40" t="s">
        <v>52</v>
      </c>
    </row>
    <row r="212" spans="1:5" ht="12.75">
      <c r="A212" t="s">
        <v>58</v>
      </c>
      <c r="E212" s="39" t="s">
        <v>59</v>
      </c>
    </row>
    <row r="213" spans="1:13" ht="12.75">
      <c r="A213" t="s">
        <v>46</v>
      </c>
      <c r="C213" s="31" t="s">
        <v>217</v>
      </c>
      <c r="E213" s="33" t="s">
        <v>218</v>
      </c>
      <c r="J213" s="32">
        <f>0</f>
      </c>
      <c s="32">
        <f>0</f>
      </c>
      <c s="32">
        <f>0+L214+L218+L222+L226</f>
      </c>
      <c s="32">
        <f>0+M214+M218+M222+M226</f>
      </c>
    </row>
    <row r="214" spans="1:16" ht="12.75">
      <c r="A214" t="s">
        <v>49</v>
      </c>
      <c s="34" t="s">
        <v>219</v>
      </c>
      <c s="34" t="s">
        <v>220</v>
      </c>
      <c s="35" t="s">
        <v>52</v>
      </c>
      <c s="6" t="s">
        <v>221</v>
      </c>
      <c s="36" t="s">
        <v>222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223</v>
      </c>
      <c>
        <f>(M214*21)/100</f>
      </c>
      <c t="s">
        <v>27</v>
      </c>
    </row>
    <row r="215" spans="1:5" ht="12.75">
      <c r="A215" s="35" t="s">
        <v>56</v>
      </c>
      <c r="E215" s="39" t="s">
        <v>224</v>
      </c>
    </row>
    <row r="216" spans="1:5" ht="12.75">
      <c r="A216" s="35" t="s">
        <v>57</v>
      </c>
      <c r="E216" s="40" t="s">
        <v>52</v>
      </c>
    </row>
    <row r="217" spans="1:5" ht="12.75">
      <c r="A217" t="s">
        <v>58</v>
      </c>
      <c r="E217" s="39" t="s">
        <v>59</v>
      </c>
    </row>
    <row r="218" spans="1:16" ht="25.5">
      <c r="A218" t="s">
        <v>49</v>
      </c>
      <c s="34" t="s">
        <v>225</v>
      </c>
      <c s="34" t="s">
        <v>226</v>
      </c>
      <c s="35" t="s">
        <v>52</v>
      </c>
      <c s="6" t="s">
        <v>227</v>
      </c>
      <c s="36" t="s">
        <v>54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223</v>
      </c>
      <c>
        <f>(M218*21)/100</f>
      </c>
      <c t="s">
        <v>27</v>
      </c>
    </row>
    <row r="219" spans="1:5" ht="12.75">
      <c r="A219" s="35" t="s">
        <v>56</v>
      </c>
      <c r="E219" s="39" t="s">
        <v>52</v>
      </c>
    </row>
    <row r="220" spans="1:5" ht="12.75">
      <c r="A220" s="35" t="s">
        <v>57</v>
      </c>
      <c r="E220" s="40" t="s">
        <v>52</v>
      </c>
    </row>
    <row r="221" spans="1:5" ht="12.75">
      <c r="A221" t="s">
        <v>58</v>
      </c>
      <c r="E221" s="39" t="s">
        <v>59</v>
      </c>
    </row>
    <row r="222" spans="1:16" ht="25.5">
      <c r="A222" t="s">
        <v>49</v>
      </c>
      <c s="34" t="s">
        <v>228</v>
      </c>
      <c s="34" t="s">
        <v>229</v>
      </c>
      <c s="35" t="s">
        <v>52</v>
      </c>
      <c s="6" t="s">
        <v>230</v>
      </c>
      <c s="36" t="s">
        <v>231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223</v>
      </c>
      <c>
        <f>(M222*21)/100</f>
      </c>
      <c t="s">
        <v>27</v>
      </c>
    </row>
    <row r="223" spans="1:5" ht="12.75">
      <c r="A223" s="35" t="s">
        <v>56</v>
      </c>
      <c r="E223" s="39" t="s">
        <v>52</v>
      </c>
    </row>
    <row r="224" spans="1:5" ht="12.75">
      <c r="A224" s="35" t="s">
        <v>57</v>
      </c>
      <c r="E224" s="40" t="s">
        <v>52</v>
      </c>
    </row>
    <row r="225" spans="1:5" ht="12.75">
      <c r="A225" t="s">
        <v>58</v>
      </c>
      <c r="E225" s="39" t="s">
        <v>59</v>
      </c>
    </row>
    <row r="226" spans="1:16" ht="38.25">
      <c r="A226" t="s">
        <v>49</v>
      </c>
      <c s="34" t="s">
        <v>232</v>
      </c>
      <c s="34" t="s">
        <v>233</v>
      </c>
      <c s="35" t="s">
        <v>52</v>
      </c>
      <c s="6" t="s">
        <v>234</v>
      </c>
      <c s="36" t="s">
        <v>235</v>
      </c>
      <c s="37">
        <v>250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223</v>
      </c>
      <c>
        <f>(M226*21)/100</f>
      </c>
      <c t="s">
        <v>27</v>
      </c>
    </row>
    <row r="227" spans="1:5" ht="12.75">
      <c r="A227" s="35" t="s">
        <v>56</v>
      </c>
      <c r="E227" s="39" t="s">
        <v>52</v>
      </c>
    </row>
    <row r="228" spans="1:5" ht="12.75">
      <c r="A228" s="35" t="s">
        <v>57</v>
      </c>
      <c r="E228" s="40" t="s">
        <v>52</v>
      </c>
    </row>
    <row r="229" spans="1:5" ht="12.75">
      <c r="A229" t="s">
        <v>58</v>
      </c>
      <c r="E229" s="39" t="s">
        <v>59</v>
      </c>
    </row>
    <row r="230" spans="1:13" ht="12.75">
      <c r="A230" t="s">
        <v>46</v>
      </c>
      <c r="C230" s="31" t="s">
        <v>236</v>
      </c>
      <c r="E230" s="33" t="s">
        <v>237</v>
      </c>
      <c r="J230" s="32">
        <f>0</f>
      </c>
      <c s="32">
        <f>0</f>
      </c>
      <c s="32">
        <f>0+L231+L235+L239+L243+L247</f>
      </c>
      <c s="32">
        <f>0+M231+M235+M239+M243+M247</f>
      </c>
    </row>
    <row r="231" spans="1:16" ht="12.75">
      <c r="A231" t="s">
        <v>49</v>
      </c>
      <c s="34" t="s">
        <v>238</v>
      </c>
      <c s="34" t="s">
        <v>239</v>
      </c>
      <c s="35" t="s">
        <v>52</v>
      </c>
      <c s="6" t="s">
        <v>240</v>
      </c>
      <c s="36" t="s">
        <v>241</v>
      </c>
      <c s="37">
        <v>50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55</v>
      </c>
      <c>
        <f>(M231*21)/100</f>
      </c>
      <c t="s">
        <v>27</v>
      </c>
    </row>
    <row r="232" spans="1:5" ht="12.75">
      <c r="A232" s="35" t="s">
        <v>56</v>
      </c>
      <c r="E232" s="39" t="s">
        <v>52</v>
      </c>
    </row>
    <row r="233" spans="1:5" ht="12.75">
      <c r="A233" s="35" t="s">
        <v>57</v>
      </c>
      <c r="E233" s="40" t="s">
        <v>52</v>
      </c>
    </row>
    <row r="234" spans="1:5" ht="12.75">
      <c r="A234" t="s">
        <v>58</v>
      </c>
      <c r="E234" s="39" t="s">
        <v>59</v>
      </c>
    </row>
    <row r="235" spans="1:16" ht="12.75">
      <c r="A235" t="s">
        <v>49</v>
      </c>
      <c s="34" t="s">
        <v>242</v>
      </c>
      <c s="34" t="s">
        <v>243</v>
      </c>
      <c s="35" t="s">
        <v>52</v>
      </c>
      <c s="6" t="s">
        <v>244</v>
      </c>
      <c s="36" t="s">
        <v>241</v>
      </c>
      <c s="37">
        <v>16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55</v>
      </c>
      <c>
        <f>(M235*21)/100</f>
      </c>
      <c t="s">
        <v>27</v>
      </c>
    </row>
    <row r="236" spans="1:5" ht="12.75">
      <c r="A236" s="35" t="s">
        <v>56</v>
      </c>
      <c r="E236" s="39" t="s">
        <v>52</v>
      </c>
    </row>
    <row r="237" spans="1:5" ht="12.75">
      <c r="A237" s="35" t="s">
        <v>57</v>
      </c>
      <c r="E237" s="40" t="s">
        <v>52</v>
      </c>
    </row>
    <row r="238" spans="1:5" ht="12.75">
      <c r="A238" t="s">
        <v>58</v>
      </c>
      <c r="E238" s="39" t="s">
        <v>59</v>
      </c>
    </row>
    <row r="239" spans="1:16" ht="25.5">
      <c r="A239" t="s">
        <v>49</v>
      </c>
      <c s="34" t="s">
        <v>245</v>
      </c>
      <c s="34" t="s">
        <v>246</v>
      </c>
      <c s="35" t="s">
        <v>52</v>
      </c>
      <c s="6" t="s">
        <v>247</v>
      </c>
      <c s="36" t="s">
        <v>54</v>
      </c>
      <c s="37">
        <v>1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55</v>
      </c>
      <c>
        <f>(M239*21)/100</f>
      </c>
      <c t="s">
        <v>27</v>
      </c>
    </row>
    <row r="240" spans="1:5" ht="12.75">
      <c r="A240" s="35" t="s">
        <v>56</v>
      </c>
      <c r="E240" s="39" t="s">
        <v>52</v>
      </c>
    </row>
    <row r="241" spans="1:5" ht="12.75">
      <c r="A241" s="35" t="s">
        <v>57</v>
      </c>
      <c r="E241" s="40" t="s">
        <v>52</v>
      </c>
    </row>
    <row r="242" spans="1:5" ht="12.75">
      <c r="A242" t="s">
        <v>58</v>
      </c>
      <c r="E242" s="39" t="s">
        <v>59</v>
      </c>
    </row>
    <row r="243" spans="1:16" ht="12.75">
      <c r="A243" t="s">
        <v>49</v>
      </c>
      <c s="34" t="s">
        <v>248</v>
      </c>
      <c s="34" t="s">
        <v>249</v>
      </c>
      <c s="35" t="s">
        <v>52</v>
      </c>
      <c s="6" t="s">
        <v>250</v>
      </c>
      <c s="36" t="s">
        <v>241</v>
      </c>
      <c s="37">
        <v>24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55</v>
      </c>
      <c>
        <f>(M243*21)/100</f>
      </c>
      <c t="s">
        <v>27</v>
      </c>
    </row>
    <row r="244" spans="1:5" ht="12.75">
      <c r="A244" s="35" t="s">
        <v>56</v>
      </c>
      <c r="E244" s="39" t="s">
        <v>52</v>
      </c>
    </row>
    <row r="245" spans="1:5" ht="12.75">
      <c r="A245" s="35" t="s">
        <v>57</v>
      </c>
      <c r="E245" s="40" t="s">
        <v>52</v>
      </c>
    </row>
    <row r="246" spans="1:5" ht="12.75">
      <c r="A246" t="s">
        <v>58</v>
      </c>
      <c r="E246" s="39" t="s">
        <v>59</v>
      </c>
    </row>
    <row r="247" spans="1:16" ht="12.75">
      <c r="A247" t="s">
        <v>49</v>
      </c>
      <c s="34" t="s">
        <v>251</v>
      </c>
      <c s="34" t="s">
        <v>252</v>
      </c>
      <c s="35" t="s">
        <v>52</v>
      </c>
      <c s="6" t="s">
        <v>253</v>
      </c>
      <c s="36" t="s">
        <v>54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55</v>
      </c>
      <c>
        <f>(M247*21)/100</f>
      </c>
      <c t="s">
        <v>27</v>
      </c>
    </row>
    <row r="248" spans="1:5" ht="12.75">
      <c r="A248" s="35" t="s">
        <v>56</v>
      </c>
      <c r="E248" s="39" t="s">
        <v>52</v>
      </c>
    </row>
    <row r="249" spans="1:5" ht="12.75">
      <c r="A249" s="35" t="s">
        <v>57</v>
      </c>
      <c r="E249" s="40" t="s">
        <v>52</v>
      </c>
    </row>
    <row r="250" spans="1:5" ht="12.75">
      <c r="A250" t="s">
        <v>58</v>
      </c>
      <c r="E250" s="39" t="s">
        <v>59</v>
      </c>
    </row>
    <row r="251" spans="1:13" ht="12.75">
      <c r="A251" t="s">
        <v>46</v>
      </c>
      <c r="C251" s="31" t="s">
        <v>254</v>
      </c>
      <c r="E251" s="33" t="s">
        <v>255</v>
      </c>
      <c r="J251" s="32">
        <f>0</f>
      </c>
      <c s="32">
        <f>0</f>
      </c>
      <c s="32">
        <f>0+L252+L256+L260+L264</f>
      </c>
      <c s="32">
        <f>0+M252+M256+M260+M264</f>
      </c>
    </row>
    <row r="252" spans="1:16" ht="25.5">
      <c r="A252" t="s">
        <v>49</v>
      </c>
      <c s="34" t="s">
        <v>256</v>
      </c>
      <c s="34" t="s">
        <v>257</v>
      </c>
      <c s="35" t="s">
        <v>52</v>
      </c>
      <c s="6" t="s">
        <v>258</v>
      </c>
      <c s="36" t="s">
        <v>54</v>
      </c>
      <c s="37">
        <v>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55</v>
      </c>
      <c>
        <f>(M252*21)/100</f>
      </c>
      <c t="s">
        <v>27</v>
      </c>
    </row>
    <row r="253" spans="1:5" ht="12.75">
      <c r="A253" s="35" t="s">
        <v>56</v>
      </c>
      <c r="E253" s="39" t="s">
        <v>52</v>
      </c>
    </row>
    <row r="254" spans="1:5" ht="12.75">
      <c r="A254" s="35" t="s">
        <v>57</v>
      </c>
      <c r="E254" s="40" t="s">
        <v>52</v>
      </c>
    </row>
    <row r="255" spans="1:5" ht="12.75">
      <c r="A255" t="s">
        <v>58</v>
      </c>
      <c r="E255" s="39" t="s">
        <v>59</v>
      </c>
    </row>
    <row r="256" spans="1:16" ht="25.5">
      <c r="A256" t="s">
        <v>49</v>
      </c>
      <c s="34" t="s">
        <v>259</v>
      </c>
      <c s="34" t="s">
        <v>260</v>
      </c>
      <c s="35" t="s">
        <v>52</v>
      </c>
      <c s="6" t="s">
        <v>261</v>
      </c>
      <c s="36" t="s">
        <v>54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55</v>
      </c>
      <c>
        <f>(M256*21)/100</f>
      </c>
      <c t="s">
        <v>27</v>
      </c>
    </row>
    <row r="257" spans="1:5" ht="12.75">
      <c r="A257" s="35" t="s">
        <v>56</v>
      </c>
      <c r="E257" s="39" t="s">
        <v>52</v>
      </c>
    </row>
    <row r="258" spans="1:5" ht="12.75">
      <c r="A258" s="35" t="s">
        <v>57</v>
      </c>
      <c r="E258" s="40" t="s">
        <v>52</v>
      </c>
    </row>
    <row r="259" spans="1:5" ht="12.75">
      <c r="A259" t="s">
        <v>58</v>
      </c>
      <c r="E259" s="39" t="s">
        <v>59</v>
      </c>
    </row>
    <row r="260" spans="1:16" ht="25.5">
      <c r="A260" t="s">
        <v>49</v>
      </c>
      <c s="34" t="s">
        <v>262</v>
      </c>
      <c s="34" t="s">
        <v>263</v>
      </c>
      <c s="35" t="s">
        <v>52</v>
      </c>
      <c s="6" t="s">
        <v>264</v>
      </c>
      <c s="36" t="s">
        <v>54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55</v>
      </c>
      <c>
        <f>(M260*21)/100</f>
      </c>
      <c t="s">
        <v>27</v>
      </c>
    </row>
    <row r="261" spans="1:5" ht="12.75">
      <c r="A261" s="35" t="s">
        <v>56</v>
      </c>
      <c r="E261" s="39" t="s">
        <v>52</v>
      </c>
    </row>
    <row r="262" spans="1:5" ht="12.75">
      <c r="A262" s="35" t="s">
        <v>57</v>
      </c>
      <c r="E262" s="40" t="s">
        <v>52</v>
      </c>
    </row>
    <row r="263" spans="1:5" ht="12.75">
      <c r="A263" t="s">
        <v>58</v>
      </c>
      <c r="E263" s="39" t="s">
        <v>59</v>
      </c>
    </row>
    <row r="264" spans="1:16" ht="25.5">
      <c r="A264" t="s">
        <v>49</v>
      </c>
      <c s="34" t="s">
        <v>265</v>
      </c>
      <c s="34" t="s">
        <v>266</v>
      </c>
      <c s="35" t="s">
        <v>52</v>
      </c>
      <c s="6" t="s">
        <v>267</v>
      </c>
      <c s="36" t="s">
        <v>54</v>
      </c>
      <c s="37">
        <v>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55</v>
      </c>
      <c>
        <f>(M264*21)/100</f>
      </c>
      <c t="s">
        <v>27</v>
      </c>
    </row>
    <row r="265" spans="1:5" ht="12.75">
      <c r="A265" s="35" t="s">
        <v>56</v>
      </c>
      <c r="E265" s="39" t="s">
        <v>52</v>
      </c>
    </row>
    <row r="266" spans="1:5" ht="12.75">
      <c r="A266" s="35" t="s">
        <v>57</v>
      </c>
      <c r="E266" s="40" t="s">
        <v>52</v>
      </c>
    </row>
    <row r="267" spans="1:5" ht="12.75">
      <c r="A267" t="s">
        <v>58</v>
      </c>
      <c r="E267" s="39" t="s">
        <v>59</v>
      </c>
    </row>
    <row r="268" spans="1:13" ht="12.75">
      <c r="A268" t="s">
        <v>46</v>
      </c>
      <c r="C268" s="31" t="s">
        <v>268</v>
      </c>
      <c r="E268" s="33" t="s">
        <v>269</v>
      </c>
      <c r="J268" s="32">
        <f>0</f>
      </c>
      <c s="32">
        <f>0</f>
      </c>
      <c s="32">
        <f>0+L269+L273+L277+L281+L285+L289+L293+L297+L301+L305+L309+L313+L317+L321</f>
      </c>
      <c s="32">
        <f>0+M269+M273+M277+M281+M285+M289+M293+M297+M301+M305+M309+M313+M317+M321</f>
      </c>
    </row>
    <row r="269" spans="1:16" ht="25.5">
      <c r="A269" t="s">
        <v>49</v>
      </c>
      <c s="34" t="s">
        <v>270</v>
      </c>
      <c s="34" t="s">
        <v>271</v>
      </c>
      <c s="35" t="s">
        <v>52</v>
      </c>
      <c s="6" t="s">
        <v>272</v>
      </c>
      <c s="36" t="s">
        <v>54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55</v>
      </c>
      <c>
        <f>(M269*21)/100</f>
      </c>
      <c t="s">
        <v>27</v>
      </c>
    </row>
    <row r="270" spans="1:5" ht="12.75">
      <c r="A270" s="35" t="s">
        <v>56</v>
      </c>
      <c r="E270" s="39" t="s">
        <v>52</v>
      </c>
    </row>
    <row r="271" spans="1:5" ht="12.75">
      <c r="A271" s="35" t="s">
        <v>57</v>
      </c>
      <c r="E271" s="40" t="s">
        <v>52</v>
      </c>
    </row>
    <row r="272" spans="1:5" ht="12.75">
      <c r="A272" t="s">
        <v>58</v>
      </c>
      <c r="E272" s="39" t="s">
        <v>59</v>
      </c>
    </row>
    <row r="273" spans="1:16" ht="25.5">
      <c r="A273" t="s">
        <v>49</v>
      </c>
      <c s="34" t="s">
        <v>273</v>
      </c>
      <c s="34" t="s">
        <v>274</v>
      </c>
      <c s="35" t="s">
        <v>52</v>
      </c>
      <c s="6" t="s">
        <v>275</v>
      </c>
      <c s="36" t="s">
        <v>276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277</v>
      </c>
      <c>
        <f>(M273*21)/100</f>
      </c>
      <c t="s">
        <v>27</v>
      </c>
    </row>
    <row r="274" spans="1:5" ht="12.75">
      <c r="A274" s="35" t="s">
        <v>56</v>
      </c>
      <c r="E274" s="39" t="s">
        <v>52</v>
      </c>
    </row>
    <row r="275" spans="1:5" ht="12.75">
      <c r="A275" s="35" t="s">
        <v>57</v>
      </c>
      <c r="E275" s="40" t="s">
        <v>52</v>
      </c>
    </row>
    <row r="276" spans="1:5" ht="12.75">
      <c r="A276" t="s">
        <v>58</v>
      </c>
      <c r="E276" s="39" t="s">
        <v>278</v>
      </c>
    </row>
    <row r="277" spans="1:16" ht="12.75">
      <c r="A277" t="s">
        <v>49</v>
      </c>
      <c s="34" t="s">
        <v>279</v>
      </c>
      <c s="34" t="s">
        <v>280</v>
      </c>
      <c s="35" t="s">
        <v>52</v>
      </c>
      <c s="6" t="s">
        <v>281</v>
      </c>
      <c s="36" t="s">
        <v>129</v>
      </c>
      <c s="37">
        <v>8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55</v>
      </c>
      <c>
        <f>(M277*21)/100</f>
      </c>
      <c t="s">
        <v>27</v>
      </c>
    </row>
    <row r="278" spans="1:5" ht="12.75">
      <c r="A278" s="35" t="s">
        <v>56</v>
      </c>
      <c r="E278" s="39" t="s">
        <v>52</v>
      </c>
    </row>
    <row r="279" spans="1:5" ht="12.75">
      <c r="A279" s="35" t="s">
        <v>57</v>
      </c>
      <c r="E279" s="40" t="s">
        <v>52</v>
      </c>
    </row>
    <row r="280" spans="1:5" ht="12.75">
      <c r="A280" t="s">
        <v>58</v>
      </c>
      <c r="E280" s="39" t="s">
        <v>59</v>
      </c>
    </row>
    <row r="281" spans="1:16" ht="12.75">
      <c r="A281" t="s">
        <v>49</v>
      </c>
      <c s="34" t="s">
        <v>282</v>
      </c>
      <c s="34" t="s">
        <v>283</v>
      </c>
      <c s="35" t="s">
        <v>52</v>
      </c>
      <c s="6" t="s">
        <v>284</v>
      </c>
      <c s="36" t="s">
        <v>129</v>
      </c>
      <c s="37">
        <v>8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55</v>
      </c>
      <c>
        <f>(M281*21)/100</f>
      </c>
      <c t="s">
        <v>27</v>
      </c>
    </row>
    <row r="282" spans="1:5" ht="12.75">
      <c r="A282" s="35" t="s">
        <v>56</v>
      </c>
      <c r="E282" s="39" t="s">
        <v>52</v>
      </c>
    </row>
    <row r="283" spans="1:5" ht="12.75">
      <c r="A283" s="35" t="s">
        <v>57</v>
      </c>
      <c r="E283" s="40" t="s">
        <v>52</v>
      </c>
    </row>
    <row r="284" spans="1:5" ht="12.75">
      <c r="A284" t="s">
        <v>58</v>
      </c>
      <c r="E284" s="39" t="s">
        <v>59</v>
      </c>
    </row>
    <row r="285" spans="1:16" ht="25.5">
      <c r="A285" t="s">
        <v>49</v>
      </c>
      <c s="34" t="s">
        <v>285</v>
      </c>
      <c s="34" t="s">
        <v>286</v>
      </c>
      <c s="35" t="s">
        <v>52</v>
      </c>
      <c s="6" t="s">
        <v>287</v>
      </c>
      <c s="36" t="s">
        <v>276</v>
      </c>
      <c s="37">
        <v>1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55</v>
      </c>
      <c>
        <f>(M285*21)/100</f>
      </c>
      <c t="s">
        <v>27</v>
      </c>
    </row>
    <row r="286" spans="1:5" ht="12.75">
      <c r="A286" s="35" t="s">
        <v>56</v>
      </c>
      <c r="E286" s="39" t="s">
        <v>52</v>
      </c>
    </row>
    <row r="287" spans="1:5" ht="12.75">
      <c r="A287" s="35" t="s">
        <v>57</v>
      </c>
      <c r="E287" s="40" t="s">
        <v>52</v>
      </c>
    </row>
    <row r="288" spans="1:5" ht="12.75">
      <c r="A288" t="s">
        <v>58</v>
      </c>
      <c r="E288" s="39" t="s">
        <v>59</v>
      </c>
    </row>
    <row r="289" spans="1:16" ht="12.75">
      <c r="A289" t="s">
        <v>49</v>
      </c>
      <c s="34" t="s">
        <v>288</v>
      </c>
      <c s="34" t="s">
        <v>289</v>
      </c>
      <c s="35" t="s">
        <v>52</v>
      </c>
      <c s="6" t="s">
        <v>290</v>
      </c>
      <c s="36" t="s">
        <v>54</v>
      </c>
      <c s="37">
        <v>1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55</v>
      </c>
      <c>
        <f>(M289*21)/100</f>
      </c>
      <c t="s">
        <v>27</v>
      </c>
    </row>
    <row r="290" spans="1:5" ht="12.75">
      <c r="A290" s="35" t="s">
        <v>56</v>
      </c>
      <c r="E290" s="39" t="s">
        <v>52</v>
      </c>
    </row>
    <row r="291" spans="1:5" ht="12.75">
      <c r="A291" s="35" t="s">
        <v>57</v>
      </c>
      <c r="E291" s="40" t="s">
        <v>52</v>
      </c>
    </row>
    <row r="292" spans="1:5" ht="12.75">
      <c r="A292" t="s">
        <v>58</v>
      </c>
      <c r="E292" s="39" t="s">
        <v>59</v>
      </c>
    </row>
    <row r="293" spans="1:16" ht="12.75">
      <c r="A293" t="s">
        <v>49</v>
      </c>
      <c s="34" t="s">
        <v>291</v>
      </c>
      <c s="34" t="s">
        <v>292</v>
      </c>
      <c s="35" t="s">
        <v>52</v>
      </c>
      <c s="6" t="s">
        <v>293</v>
      </c>
      <c s="36" t="s">
        <v>54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55</v>
      </c>
      <c>
        <f>(M293*21)/100</f>
      </c>
      <c t="s">
        <v>27</v>
      </c>
    </row>
    <row r="294" spans="1:5" ht="12.75">
      <c r="A294" s="35" t="s">
        <v>56</v>
      </c>
      <c r="E294" s="39" t="s">
        <v>52</v>
      </c>
    </row>
    <row r="295" spans="1:5" ht="12.75">
      <c r="A295" s="35" t="s">
        <v>57</v>
      </c>
      <c r="E295" s="40" t="s">
        <v>52</v>
      </c>
    </row>
    <row r="296" spans="1:5" ht="12.75">
      <c r="A296" t="s">
        <v>58</v>
      </c>
      <c r="E296" s="39" t="s">
        <v>59</v>
      </c>
    </row>
    <row r="297" spans="1:16" ht="25.5">
      <c r="A297" t="s">
        <v>49</v>
      </c>
      <c s="34" t="s">
        <v>294</v>
      </c>
      <c s="34" t="s">
        <v>295</v>
      </c>
      <c s="35" t="s">
        <v>52</v>
      </c>
      <c s="6" t="s">
        <v>296</v>
      </c>
      <c s="36" t="s">
        <v>54</v>
      </c>
      <c s="37">
        <v>1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55</v>
      </c>
      <c>
        <f>(M297*21)/100</f>
      </c>
      <c t="s">
        <v>27</v>
      </c>
    </row>
    <row r="298" spans="1:5" ht="12.75">
      <c r="A298" s="35" t="s">
        <v>56</v>
      </c>
      <c r="E298" s="39" t="s">
        <v>52</v>
      </c>
    </row>
    <row r="299" spans="1:5" ht="12.75">
      <c r="A299" s="35" t="s">
        <v>57</v>
      </c>
      <c r="E299" s="40" t="s">
        <v>52</v>
      </c>
    </row>
    <row r="300" spans="1:5" ht="12.75">
      <c r="A300" t="s">
        <v>58</v>
      </c>
      <c r="E300" s="39" t="s">
        <v>59</v>
      </c>
    </row>
    <row r="301" spans="1:16" ht="12.75">
      <c r="A301" t="s">
        <v>49</v>
      </c>
      <c s="34" t="s">
        <v>297</v>
      </c>
      <c s="34" t="s">
        <v>298</v>
      </c>
      <c s="35" t="s">
        <v>52</v>
      </c>
      <c s="6" t="s">
        <v>299</v>
      </c>
      <c s="36" t="s">
        <v>54</v>
      </c>
      <c s="37">
        <v>8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55</v>
      </c>
      <c>
        <f>(M301*21)/100</f>
      </c>
      <c t="s">
        <v>27</v>
      </c>
    </row>
    <row r="302" spans="1:5" ht="12.75">
      <c r="A302" s="35" t="s">
        <v>56</v>
      </c>
      <c r="E302" s="39" t="s">
        <v>52</v>
      </c>
    </row>
    <row r="303" spans="1:5" ht="12.75">
      <c r="A303" s="35" t="s">
        <v>57</v>
      </c>
      <c r="E303" s="40" t="s">
        <v>52</v>
      </c>
    </row>
    <row r="304" spans="1:5" ht="12.75">
      <c r="A304" t="s">
        <v>58</v>
      </c>
      <c r="E304" s="39" t="s">
        <v>59</v>
      </c>
    </row>
    <row r="305" spans="1:16" ht="25.5">
      <c r="A305" t="s">
        <v>49</v>
      </c>
      <c s="34" t="s">
        <v>300</v>
      </c>
      <c s="34" t="s">
        <v>301</v>
      </c>
      <c s="35" t="s">
        <v>52</v>
      </c>
      <c s="6" t="s">
        <v>302</v>
      </c>
      <c s="36" t="s">
        <v>54</v>
      </c>
      <c s="37">
        <v>1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55</v>
      </c>
      <c>
        <f>(M305*21)/100</f>
      </c>
      <c t="s">
        <v>27</v>
      </c>
    </row>
    <row r="306" spans="1:5" ht="12.75">
      <c r="A306" s="35" t="s">
        <v>56</v>
      </c>
      <c r="E306" s="39" t="s">
        <v>52</v>
      </c>
    </row>
    <row r="307" spans="1:5" ht="12.75">
      <c r="A307" s="35" t="s">
        <v>57</v>
      </c>
      <c r="E307" s="40" t="s">
        <v>52</v>
      </c>
    </row>
    <row r="308" spans="1:5" ht="12.75">
      <c r="A308" t="s">
        <v>58</v>
      </c>
      <c r="E308" s="39" t="s">
        <v>59</v>
      </c>
    </row>
    <row r="309" spans="1:16" ht="12.75">
      <c r="A309" t="s">
        <v>49</v>
      </c>
      <c s="34" t="s">
        <v>303</v>
      </c>
      <c s="34" t="s">
        <v>249</v>
      </c>
      <c s="35" t="s">
        <v>52</v>
      </c>
      <c s="6" t="s">
        <v>250</v>
      </c>
      <c s="36" t="s">
        <v>241</v>
      </c>
      <c s="37">
        <v>80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55</v>
      </c>
      <c>
        <f>(M309*21)/100</f>
      </c>
      <c t="s">
        <v>27</v>
      </c>
    </row>
    <row r="310" spans="1:5" ht="12.75">
      <c r="A310" s="35" t="s">
        <v>56</v>
      </c>
      <c r="E310" s="39" t="s">
        <v>52</v>
      </c>
    </row>
    <row r="311" spans="1:5" ht="12.75">
      <c r="A311" s="35" t="s">
        <v>57</v>
      </c>
      <c r="E311" s="40" t="s">
        <v>52</v>
      </c>
    </row>
    <row r="312" spans="1:5" ht="12.75">
      <c r="A312" t="s">
        <v>58</v>
      </c>
      <c r="E312" s="39" t="s">
        <v>59</v>
      </c>
    </row>
    <row r="313" spans="1:16" ht="12.75">
      <c r="A313" t="s">
        <v>49</v>
      </c>
      <c s="34" t="s">
        <v>304</v>
      </c>
      <c s="34" t="s">
        <v>243</v>
      </c>
      <c s="35" t="s">
        <v>52</v>
      </c>
      <c s="6" t="s">
        <v>244</v>
      </c>
      <c s="36" t="s">
        <v>241</v>
      </c>
      <c s="37">
        <v>8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55</v>
      </c>
      <c>
        <f>(M313*21)/100</f>
      </c>
      <c t="s">
        <v>27</v>
      </c>
    </row>
    <row r="314" spans="1:5" ht="12.75">
      <c r="A314" s="35" t="s">
        <v>56</v>
      </c>
      <c r="E314" s="39" t="s">
        <v>52</v>
      </c>
    </row>
    <row r="315" spans="1:5" ht="12.75">
      <c r="A315" s="35" t="s">
        <v>57</v>
      </c>
      <c r="E315" s="40" t="s">
        <v>52</v>
      </c>
    </row>
    <row r="316" spans="1:5" ht="12.75">
      <c r="A316" t="s">
        <v>58</v>
      </c>
      <c r="E316" s="39" t="s">
        <v>59</v>
      </c>
    </row>
    <row r="317" spans="1:16" ht="12.75">
      <c r="A317" t="s">
        <v>49</v>
      </c>
      <c s="34" t="s">
        <v>305</v>
      </c>
      <c s="34" t="s">
        <v>252</v>
      </c>
      <c s="35" t="s">
        <v>52</v>
      </c>
      <c s="6" t="s">
        <v>253</v>
      </c>
      <c s="36" t="s">
        <v>54</v>
      </c>
      <c s="37">
        <v>1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55</v>
      </c>
      <c>
        <f>(M317*21)/100</f>
      </c>
      <c t="s">
        <v>27</v>
      </c>
    </row>
    <row r="318" spans="1:5" ht="12.75">
      <c r="A318" s="35" t="s">
        <v>56</v>
      </c>
      <c r="E318" s="39" t="s">
        <v>52</v>
      </c>
    </row>
    <row r="319" spans="1:5" ht="12.75">
      <c r="A319" s="35" t="s">
        <v>57</v>
      </c>
      <c r="E319" s="40" t="s">
        <v>52</v>
      </c>
    </row>
    <row r="320" spans="1:5" ht="12.75">
      <c r="A320" t="s">
        <v>58</v>
      </c>
      <c r="E320" s="39" t="s">
        <v>59</v>
      </c>
    </row>
    <row r="321" spans="1:16" ht="12.75">
      <c r="A321" t="s">
        <v>49</v>
      </c>
      <c s="34" t="s">
        <v>306</v>
      </c>
      <c s="34" t="s">
        <v>307</v>
      </c>
      <c s="35" t="s">
        <v>52</v>
      </c>
      <c s="6" t="s">
        <v>221</v>
      </c>
      <c s="36" t="s">
        <v>54</v>
      </c>
      <c s="37">
        <v>1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277</v>
      </c>
      <c>
        <f>(M321*21)/100</f>
      </c>
      <c t="s">
        <v>27</v>
      </c>
    </row>
    <row r="322" spans="1:5" ht="25.5">
      <c r="A322" s="35" t="s">
        <v>56</v>
      </c>
      <c r="E322" s="39" t="s">
        <v>308</v>
      </c>
    </row>
    <row r="323" spans="1:5" ht="12.75">
      <c r="A323" s="35" t="s">
        <v>57</v>
      </c>
      <c r="E323" s="40" t="s">
        <v>52</v>
      </c>
    </row>
    <row r="324" spans="1:5" ht="12.75">
      <c r="A324" t="s">
        <v>58</v>
      </c>
      <c r="E324" s="39" t="s">
        <v>309</v>
      </c>
    </row>
    <row r="325" spans="1:13" ht="12.75">
      <c r="A325" t="s">
        <v>46</v>
      </c>
      <c r="C325" s="31" t="s">
        <v>310</v>
      </c>
      <c r="E325" s="33" t="s">
        <v>311</v>
      </c>
      <c r="J325" s="32">
        <f>0</f>
      </c>
      <c s="32">
        <f>0</f>
      </c>
      <c s="32">
        <f>0+L326+L330+L334+L338+L342+L346+L350+L354+L358+L362</f>
      </c>
      <c s="32">
        <f>0+M326+M330+M334+M338+M342+M346+M350+M354+M358+M362</f>
      </c>
    </row>
    <row r="326" spans="1:16" ht="12.75">
      <c r="A326" t="s">
        <v>49</v>
      </c>
      <c s="34" t="s">
        <v>312</v>
      </c>
      <c s="34" t="s">
        <v>313</v>
      </c>
      <c s="35" t="s">
        <v>52</v>
      </c>
      <c s="6" t="s">
        <v>314</v>
      </c>
      <c s="36" t="s">
        <v>54</v>
      </c>
      <c s="37">
        <v>2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55</v>
      </c>
      <c>
        <f>(M326*21)/100</f>
      </c>
      <c t="s">
        <v>27</v>
      </c>
    </row>
    <row r="327" spans="1:5" ht="12.75">
      <c r="A327" s="35" t="s">
        <v>56</v>
      </c>
      <c r="E327" s="39" t="s">
        <v>52</v>
      </c>
    </row>
    <row r="328" spans="1:5" ht="12.75">
      <c r="A328" s="35" t="s">
        <v>57</v>
      </c>
      <c r="E328" s="40" t="s">
        <v>52</v>
      </c>
    </row>
    <row r="329" spans="1:5" ht="12.75">
      <c r="A329" t="s">
        <v>58</v>
      </c>
      <c r="E329" s="39" t="s">
        <v>59</v>
      </c>
    </row>
    <row r="330" spans="1:16" ht="12.75">
      <c r="A330" t="s">
        <v>49</v>
      </c>
      <c s="34" t="s">
        <v>315</v>
      </c>
      <c s="34" t="s">
        <v>316</v>
      </c>
      <c s="35" t="s">
        <v>52</v>
      </c>
      <c s="6" t="s">
        <v>317</v>
      </c>
      <c s="36" t="s">
        <v>54</v>
      </c>
      <c s="37">
        <v>2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55</v>
      </c>
      <c>
        <f>(M330*21)/100</f>
      </c>
      <c t="s">
        <v>27</v>
      </c>
    </row>
    <row r="331" spans="1:5" ht="12.75">
      <c r="A331" s="35" t="s">
        <v>56</v>
      </c>
      <c r="E331" s="39" t="s">
        <v>52</v>
      </c>
    </row>
    <row r="332" spans="1:5" ht="12.75">
      <c r="A332" s="35" t="s">
        <v>57</v>
      </c>
      <c r="E332" s="40" t="s">
        <v>52</v>
      </c>
    </row>
    <row r="333" spans="1:5" ht="12.75">
      <c r="A333" t="s">
        <v>58</v>
      </c>
      <c r="E333" s="39" t="s">
        <v>59</v>
      </c>
    </row>
    <row r="334" spans="1:16" ht="12.75">
      <c r="A334" t="s">
        <v>49</v>
      </c>
      <c s="34" t="s">
        <v>318</v>
      </c>
      <c s="34" t="s">
        <v>319</v>
      </c>
      <c s="35" t="s">
        <v>52</v>
      </c>
      <c s="6" t="s">
        <v>320</v>
      </c>
      <c s="36" t="s">
        <v>54</v>
      </c>
      <c s="37">
        <v>2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55</v>
      </c>
      <c>
        <f>(M334*21)/100</f>
      </c>
      <c t="s">
        <v>27</v>
      </c>
    </row>
    <row r="335" spans="1:5" ht="12.75">
      <c r="A335" s="35" t="s">
        <v>56</v>
      </c>
      <c r="E335" s="39" t="s">
        <v>52</v>
      </c>
    </row>
    <row r="336" spans="1:5" ht="12.75">
      <c r="A336" s="35" t="s">
        <v>57</v>
      </c>
      <c r="E336" s="40" t="s">
        <v>52</v>
      </c>
    </row>
    <row r="337" spans="1:5" ht="12.75">
      <c r="A337" t="s">
        <v>58</v>
      </c>
      <c r="E337" s="39" t="s">
        <v>59</v>
      </c>
    </row>
    <row r="338" spans="1:16" ht="12.75">
      <c r="A338" t="s">
        <v>49</v>
      </c>
      <c s="34" t="s">
        <v>321</v>
      </c>
      <c s="34" t="s">
        <v>322</v>
      </c>
      <c s="35" t="s">
        <v>52</v>
      </c>
      <c s="6" t="s">
        <v>323</v>
      </c>
      <c s="36" t="s">
        <v>54</v>
      </c>
      <c s="37">
        <v>2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55</v>
      </c>
      <c>
        <f>(M338*21)/100</f>
      </c>
      <c t="s">
        <v>27</v>
      </c>
    </row>
    <row r="339" spans="1:5" ht="12.75">
      <c r="A339" s="35" t="s">
        <v>56</v>
      </c>
      <c r="E339" s="39" t="s">
        <v>52</v>
      </c>
    </row>
    <row r="340" spans="1:5" ht="12.75">
      <c r="A340" s="35" t="s">
        <v>57</v>
      </c>
      <c r="E340" s="40" t="s">
        <v>52</v>
      </c>
    </row>
    <row r="341" spans="1:5" ht="12.75">
      <c r="A341" t="s">
        <v>58</v>
      </c>
      <c r="E341" s="39" t="s">
        <v>59</v>
      </c>
    </row>
    <row r="342" spans="1:16" ht="12.75">
      <c r="A342" t="s">
        <v>49</v>
      </c>
      <c s="34" t="s">
        <v>324</v>
      </c>
      <c s="34" t="s">
        <v>325</v>
      </c>
      <c s="35" t="s">
        <v>52</v>
      </c>
      <c s="6" t="s">
        <v>326</v>
      </c>
      <c s="36" t="s">
        <v>54</v>
      </c>
      <c s="37">
        <v>2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55</v>
      </c>
      <c>
        <f>(M342*21)/100</f>
      </c>
      <c t="s">
        <v>27</v>
      </c>
    </row>
    <row r="343" spans="1:5" ht="12.75">
      <c r="A343" s="35" t="s">
        <v>56</v>
      </c>
      <c r="E343" s="39" t="s">
        <v>52</v>
      </c>
    </row>
    <row r="344" spans="1:5" ht="12.75">
      <c r="A344" s="35" t="s">
        <v>57</v>
      </c>
      <c r="E344" s="40" t="s">
        <v>52</v>
      </c>
    </row>
    <row r="345" spans="1:5" ht="12.75">
      <c r="A345" t="s">
        <v>58</v>
      </c>
      <c r="E345" s="39" t="s">
        <v>59</v>
      </c>
    </row>
    <row r="346" spans="1:16" ht="12.75">
      <c r="A346" t="s">
        <v>49</v>
      </c>
      <c s="34" t="s">
        <v>327</v>
      </c>
      <c s="34" t="s">
        <v>328</v>
      </c>
      <c s="35" t="s">
        <v>52</v>
      </c>
      <c s="6" t="s">
        <v>329</v>
      </c>
      <c s="36" t="s">
        <v>54</v>
      </c>
      <c s="37">
        <v>2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55</v>
      </c>
      <c>
        <f>(M346*21)/100</f>
      </c>
      <c t="s">
        <v>27</v>
      </c>
    </row>
    <row r="347" spans="1:5" ht="12.75">
      <c r="A347" s="35" t="s">
        <v>56</v>
      </c>
      <c r="E347" s="39" t="s">
        <v>52</v>
      </c>
    </row>
    <row r="348" spans="1:5" ht="12.75">
      <c r="A348" s="35" t="s">
        <v>57</v>
      </c>
      <c r="E348" s="40" t="s">
        <v>52</v>
      </c>
    </row>
    <row r="349" spans="1:5" ht="12.75">
      <c r="A349" t="s">
        <v>58</v>
      </c>
      <c r="E349" s="39" t="s">
        <v>59</v>
      </c>
    </row>
    <row r="350" spans="1:16" ht="12.75">
      <c r="A350" t="s">
        <v>49</v>
      </c>
      <c s="34" t="s">
        <v>330</v>
      </c>
      <c s="34" t="s">
        <v>331</v>
      </c>
      <c s="35" t="s">
        <v>52</v>
      </c>
      <c s="6" t="s">
        <v>332</v>
      </c>
      <c s="36" t="s">
        <v>54</v>
      </c>
      <c s="37">
        <v>1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55</v>
      </c>
      <c>
        <f>(M350*21)/100</f>
      </c>
      <c t="s">
        <v>27</v>
      </c>
    </row>
    <row r="351" spans="1:5" ht="12.75">
      <c r="A351" s="35" t="s">
        <v>56</v>
      </c>
      <c r="E351" s="39" t="s">
        <v>52</v>
      </c>
    </row>
    <row r="352" spans="1:5" ht="12.75">
      <c r="A352" s="35" t="s">
        <v>57</v>
      </c>
      <c r="E352" s="40" t="s">
        <v>52</v>
      </c>
    </row>
    <row r="353" spans="1:5" ht="12.75">
      <c r="A353" t="s">
        <v>58</v>
      </c>
      <c r="E353" s="39" t="s">
        <v>59</v>
      </c>
    </row>
    <row r="354" spans="1:16" ht="12.75">
      <c r="A354" t="s">
        <v>49</v>
      </c>
      <c s="34" t="s">
        <v>333</v>
      </c>
      <c s="34" t="s">
        <v>334</v>
      </c>
      <c s="35" t="s">
        <v>52</v>
      </c>
      <c s="6" t="s">
        <v>335</v>
      </c>
      <c s="36" t="s">
        <v>54</v>
      </c>
      <c s="37">
        <v>1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55</v>
      </c>
      <c>
        <f>(M354*21)/100</f>
      </c>
      <c t="s">
        <v>27</v>
      </c>
    </row>
    <row r="355" spans="1:5" ht="12.75">
      <c r="A355" s="35" t="s">
        <v>56</v>
      </c>
      <c r="E355" s="39" t="s">
        <v>52</v>
      </c>
    </row>
    <row r="356" spans="1:5" ht="12.75">
      <c r="A356" s="35" t="s">
        <v>57</v>
      </c>
      <c r="E356" s="40" t="s">
        <v>52</v>
      </c>
    </row>
    <row r="357" spans="1:5" ht="12.75">
      <c r="A357" t="s">
        <v>58</v>
      </c>
      <c r="E357" s="39" t="s">
        <v>59</v>
      </c>
    </row>
    <row r="358" spans="1:16" ht="12.75">
      <c r="A358" t="s">
        <v>49</v>
      </c>
      <c s="34" t="s">
        <v>336</v>
      </c>
      <c s="34" t="s">
        <v>337</v>
      </c>
      <c s="35" t="s">
        <v>52</v>
      </c>
      <c s="6" t="s">
        <v>338</v>
      </c>
      <c s="36" t="s">
        <v>54</v>
      </c>
      <c s="37">
        <v>1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55</v>
      </c>
      <c>
        <f>(M358*21)/100</f>
      </c>
      <c t="s">
        <v>27</v>
      </c>
    </row>
    <row r="359" spans="1:5" ht="12.75">
      <c r="A359" s="35" t="s">
        <v>56</v>
      </c>
      <c r="E359" s="39" t="s">
        <v>52</v>
      </c>
    </row>
    <row r="360" spans="1:5" ht="12.75">
      <c r="A360" s="35" t="s">
        <v>57</v>
      </c>
      <c r="E360" s="40" t="s">
        <v>52</v>
      </c>
    </row>
    <row r="361" spans="1:5" ht="12.75">
      <c r="A361" t="s">
        <v>58</v>
      </c>
      <c r="E361" s="39" t="s">
        <v>59</v>
      </c>
    </row>
    <row r="362" spans="1:16" ht="12.75">
      <c r="A362" t="s">
        <v>49</v>
      </c>
      <c s="34" t="s">
        <v>339</v>
      </c>
      <c s="34" t="s">
        <v>340</v>
      </c>
      <c s="35" t="s">
        <v>52</v>
      </c>
      <c s="6" t="s">
        <v>341</v>
      </c>
      <c s="36" t="s">
        <v>54</v>
      </c>
      <c s="37">
        <v>1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55</v>
      </c>
      <c>
        <f>(M362*21)/100</f>
      </c>
      <c t="s">
        <v>27</v>
      </c>
    </row>
    <row r="363" spans="1:5" ht="12.75">
      <c r="A363" s="35" t="s">
        <v>56</v>
      </c>
      <c r="E363" s="39" t="s">
        <v>52</v>
      </c>
    </row>
    <row r="364" spans="1:5" ht="12.75">
      <c r="A364" s="35" t="s">
        <v>57</v>
      </c>
      <c r="E364" s="40" t="s">
        <v>52</v>
      </c>
    </row>
    <row r="365" spans="1:5" ht="12.75">
      <c r="A365" t="s">
        <v>58</v>
      </c>
      <c r="E365" s="39" t="s">
        <v>59</v>
      </c>
    </row>
    <row r="366" spans="1:13" ht="12.75">
      <c r="A366" t="s">
        <v>46</v>
      </c>
      <c r="C366" s="31" t="s">
        <v>342</v>
      </c>
      <c r="E366" s="33" t="s">
        <v>343</v>
      </c>
      <c r="J366" s="32">
        <f>0</f>
      </c>
      <c s="32">
        <f>0</f>
      </c>
      <c s="32">
        <f>0+L367+L371+L375+L379+L383</f>
      </c>
      <c s="32">
        <f>0+M367+M371+M375+M379+M383</f>
      </c>
    </row>
    <row r="367" spans="1:16" ht="25.5">
      <c r="A367" t="s">
        <v>49</v>
      </c>
      <c s="34" t="s">
        <v>344</v>
      </c>
      <c s="34" t="s">
        <v>345</v>
      </c>
      <c s="35" t="s">
        <v>52</v>
      </c>
      <c s="6" t="s">
        <v>346</v>
      </c>
      <c s="36" t="s">
        <v>347</v>
      </c>
      <c s="37">
        <v>1.5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55</v>
      </c>
      <c>
        <f>(M367*21)/100</f>
      </c>
      <c t="s">
        <v>27</v>
      </c>
    </row>
    <row r="368" spans="1:5" ht="12.75">
      <c r="A368" s="35" t="s">
        <v>56</v>
      </c>
      <c r="E368" s="39" t="s">
        <v>52</v>
      </c>
    </row>
    <row r="369" spans="1:5" ht="12.75">
      <c r="A369" s="35" t="s">
        <v>57</v>
      </c>
      <c r="E369" s="40" t="s">
        <v>52</v>
      </c>
    </row>
    <row r="370" spans="1:5" ht="12.75">
      <c r="A370" t="s">
        <v>58</v>
      </c>
      <c r="E370" s="39" t="s">
        <v>59</v>
      </c>
    </row>
    <row r="371" spans="1:16" ht="25.5">
      <c r="A371" t="s">
        <v>49</v>
      </c>
      <c s="34" t="s">
        <v>27</v>
      </c>
      <c s="34" t="s">
        <v>348</v>
      </c>
      <c s="35" t="s">
        <v>52</v>
      </c>
      <c s="6" t="s">
        <v>349</v>
      </c>
      <c s="36" t="s">
        <v>347</v>
      </c>
      <c s="37">
        <v>4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55</v>
      </c>
      <c>
        <f>(M371*21)/100</f>
      </c>
      <c t="s">
        <v>27</v>
      </c>
    </row>
    <row r="372" spans="1:5" ht="12.75">
      <c r="A372" s="35" t="s">
        <v>56</v>
      </c>
      <c r="E372" s="39" t="s">
        <v>52</v>
      </c>
    </row>
    <row r="373" spans="1:5" ht="12.75">
      <c r="A373" s="35" t="s">
        <v>57</v>
      </c>
      <c r="E373" s="40" t="s">
        <v>52</v>
      </c>
    </row>
    <row r="374" spans="1:5" ht="12.75">
      <c r="A374" t="s">
        <v>58</v>
      </c>
      <c r="E374" s="39" t="s">
        <v>59</v>
      </c>
    </row>
    <row r="375" spans="1:16" ht="25.5">
      <c r="A375" t="s">
        <v>49</v>
      </c>
      <c s="34" t="s">
        <v>26</v>
      </c>
      <c s="34" t="s">
        <v>350</v>
      </c>
      <c s="35" t="s">
        <v>52</v>
      </c>
      <c s="6" t="s">
        <v>351</v>
      </c>
      <c s="36" t="s">
        <v>347</v>
      </c>
      <c s="37">
        <v>2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55</v>
      </c>
      <c>
        <f>(M375*21)/100</f>
      </c>
      <c t="s">
        <v>27</v>
      </c>
    </row>
    <row r="376" spans="1:5" ht="12.75">
      <c r="A376" s="35" t="s">
        <v>56</v>
      </c>
      <c r="E376" s="39" t="s">
        <v>52</v>
      </c>
    </row>
    <row r="377" spans="1:5" ht="12.75">
      <c r="A377" s="35" t="s">
        <v>57</v>
      </c>
      <c r="E377" s="40" t="s">
        <v>52</v>
      </c>
    </row>
    <row r="378" spans="1:5" ht="12.75">
      <c r="A378" t="s">
        <v>58</v>
      </c>
      <c r="E378" s="39" t="s">
        <v>59</v>
      </c>
    </row>
    <row r="379" spans="1:16" ht="25.5">
      <c r="A379" t="s">
        <v>49</v>
      </c>
      <c s="34" t="s">
        <v>352</v>
      </c>
      <c s="34" t="s">
        <v>353</v>
      </c>
      <c s="35" t="s">
        <v>52</v>
      </c>
      <c s="6" t="s">
        <v>354</v>
      </c>
      <c s="36" t="s">
        <v>347</v>
      </c>
      <c s="37">
        <v>0.16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55</v>
      </c>
      <c>
        <f>(M379*21)/100</f>
      </c>
      <c t="s">
        <v>27</v>
      </c>
    </row>
    <row r="380" spans="1:5" ht="12.75">
      <c r="A380" s="35" t="s">
        <v>56</v>
      </c>
      <c r="E380" s="39" t="s">
        <v>52</v>
      </c>
    </row>
    <row r="381" spans="1:5" ht="12.75">
      <c r="A381" s="35" t="s">
        <v>57</v>
      </c>
      <c r="E381" s="40" t="s">
        <v>52</v>
      </c>
    </row>
    <row r="382" spans="1:5" ht="12.75">
      <c r="A382" t="s">
        <v>58</v>
      </c>
      <c r="E382" s="39" t="s">
        <v>59</v>
      </c>
    </row>
    <row r="383" spans="1:16" ht="12.75">
      <c r="A383" t="s">
        <v>49</v>
      </c>
      <c s="34" t="s">
        <v>355</v>
      </c>
      <c s="34" t="s">
        <v>356</v>
      </c>
      <c s="35" t="s">
        <v>52</v>
      </c>
      <c s="6" t="s">
        <v>357</v>
      </c>
      <c s="36" t="s">
        <v>358</v>
      </c>
      <c s="37">
        <v>1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55</v>
      </c>
      <c>
        <f>(M383*21)/100</f>
      </c>
      <c t="s">
        <v>27</v>
      </c>
    </row>
    <row r="384" spans="1:5" ht="12.75">
      <c r="A384" s="35" t="s">
        <v>56</v>
      </c>
      <c r="E384" s="39" t="s">
        <v>52</v>
      </c>
    </row>
    <row r="385" spans="1:5" ht="12.75">
      <c r="A385" s="35" t="s">
        <v>57</v>
      </c>
      <c r="E385" s="40" t="s">
        <v>52</v>
      </c>
    </row>
    <row r="386" spans="1:5" ht="12.75">
      <c r="A386" t="s">
        <v>58</v>
      </c>
      <c r="E386" s="39" t="s">
        <v>59</v>
      </c>
    </row>
    <row r="387" spans="1:13" ht="12.75">
      <c r="A387" t="s">
        <v>46</v>
      </c>
      <c r="C387" s="31" t="s">
        <v>359</v>
      </c>
      <c r="E387" s="33" t="s">
        <v>360</v>
      </c>
      <c r="J387" s="32">
        <f>0</f>
      </c>
      <c s="32">
        <f>0</f>
      </c>
      <c s="32">
        <f>0+L388+L392+L396+L400+L404+L408+L412+L416+L420+L424+L428+L432</f>
      </c>
      <c s="32">
        <f>0+M388+M392+M396+M400+M404+M408+M412+M416+M420+M424+M428+M432</f>
      </c>
    </row>
    <row r="388" spans="1:16" ht="12.75">
      <c r="A388" t="s">
        <v>49</v>
      </c>
      <c s="34" t="s">
        <v>361</v>
      </c>
      <c s="34" t="s">
        <v>362</v>
      </c>
      <c s="35" t="s">
        <v>52</v>
      </c>
      <c s="6" t="s">
        <v>363</v>
      </c>
      <c s="36" t="s">
        <v>364</v>
      </c>
      <c s="37">
        <v>82.25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55</v>
      </c>
      <c>
        <f>(M388*21)/100</f>
      </c>
      <c t="s">
        <v>27</v>
      </c>
    </row>
    <row r="389" spans="1:5" ht="12.75">
      <c r="A389" s="35" t="s">
        <v>56</v>
      </c>
      <c r="E389" s="39" t="s">
        <v>52</v>
      </c>
    </row>
    <row r="390" spans="1:5" ht="12.75">
      <c r="A390" s="35" t="s">
        <v>57</v>
      </c>
      <c r="E390" s="40" t="s">
        <v>52</v>
      </c>
    </row>
    <row r="391" spans="1:5" ht="12.75">
      <c r="A391" t="s">
        <v>58</v>
      </c>
      <c r="E391" s="39" t="s">
        <v>59</v>
      </c>
    </row>
    <row r="392" spans="1:16" ht="12.75">
      <c r="A392" t="s">
        <v>49</v>
      </c>
      <c s="34" t="s">
        <v>365</v>
      </c>
      <c s="34" t="s">
        <v>366</v>
      </c>
      <c s="35" t="s">
        <v>52</v>
      </c>
      <c s="6" t="s">
        <v>367</v>
      </c>
      <c s="36" t="s">
        <v>368</v>
      </c>
      <c s="37">
        <v>108.9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55</v>
      </c>
      <c>
        <f>(M392*21)/100</f>
      </c>
      <c t="s">
        <v>27</v>
      </c>
    </row>
    <row r="393" spans="1:5" ht="12.75">
      <c r="A393" s="35" t="s">
        <v>56</v>
      </c>
      <c r="E393" s="39" t="s">
        <v>52</v>
      </c>
    </row>
    <row r="394" spans="1:5" ht="12.75">
      <c r="A394" s="35" t="s">
        <v>57</v>
      </c>
      <c r="E394" s="40" t="s">
        <v>52</v>
      </c>
    </row>
    <row r="395" spans="1:5" ht="12.75">
      <c r="A395" t="s">
        <v>58</v>
      </c>
      <c r="E395" s="39" t="s">
        <v>59</v>
      </c>
    </row>
    <row r="396" spans="1:16" ht="12.75">
      <c r="A396" t="s">
        <v>49</v>
      </c>
      <c s="34" t="s">
        <v>369</v>
      </c>
      <c s="34" t="s">
        <v>370</v>
      </c>
      <c s="35" t="s">
        <v>52</v>
      </c>
      <c s="6" t="s">
        <v>371</v>
      </c>
      <c s="36" t="s">
        <v>368</v>
      </c>
      <c s="37">
        <v>108.9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55</v>
      </c>
      <c>
        <f>(M396*21)/100</f>
      </c>
      <c t="s">
        <v>27</v>
      </c>
    </row>
    <row r="397" spans="1:5" ht="12.75">
      <c r="A397" s="35" t="s">
        <v>56</v>
      </c>
      <c r="E397" s="39" t="s">
        <v>52</v>
      </c>
    </row>
    <row r="398" spans="1:5" ht="12.75">
      <c r="A398" s="35" t="s">
        <v>57</v>
      </c>
      <c r="E398" s="40" t="s">
        <v>52</v>
      </c>
    </row>
    <row r="399" spans="1:5" ht="12.75">
      <c r="A399" t="s">
        <v>58</v>
      </c>
      <c r="E399" s="39" t="s">
        <v>59</v>
      </c>
    </row>
    <row r="400" spans="1:16" ht="12.75">
      <c r="A400" t="s">
        <v>49</v>
      </c>
      <c s="34" t="s">
        <v>372</v>
      </c>
      <c s="34" t="s">
        <v>373</v>
      </c>
      <c s="35" t="s">
        <v>52</v>
      </c>
      <c s="6" t="s">
        <v>374</v>
      </c>
      <c s="36" t="s">
        <v>364</v>
      </c>
      <c s="37">
        <v>82.25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55</v>
      </c>
      <c>
        <f>(M400*21)/100</f>
      </c>
      <c t="s">
        <v>27</v>
      </c>
    </row>
    <row r="401" spans="1:5" ht="12.75">
      <c r="A401" s="35" t="s">
        <v>56</v>
      </c>
      <c r="E401" s="39" t="s">
        <v>52</v>
      </c>
    </row>
    <row r="402" spans="1:5" ht="12.75">
      <c r="A402" s="35" t="s">
        <v>57</v>
      </c>
      <c r="E402" s="40" t="s">
        <v>52</v>
      </c>
    </row>
    <row r="403" spans="1:5" ht="12.75">
      <c r="A403" t="s">
        <v>58</v>
      </c>
      <c r="E403" s="39" t="s">
        <v>59</v>
      </c>
    </row>
    <row r="404" spans="1:16" ht="12.75">
      <c r="A404" t="s">
        <v>49</v>
      </c>
      <c s="34" t="s">
        <v>375</v>
      </c>
      <c s="34" t="s">
        <v>376</v>
      </c>
      <c s="35" t="s">
        <v>52</v>
      </c>
      <c s="6" t="s">
        <v>377</v>
      </c>
      <c s="36" t="s">
        <v>129</v>
      </c>
      <c s="37">
        <v>60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55</v>
      </c>
      <c>
        <f>(M404*21)/100</f>
      </c>
      <c t="s">
        <v>27</v>
      </c>
    </row>
    <row r="405" spans="1:5" ht="12.75">
      <c r="A405" s="35" t="s">
        <v>56</v>
      </c>
      <c r="E405" s="39" t="s">
        <v>52</v>
      </c>
    </row>
    <row r="406" spans="1:5" ht="12.75">
      <c r="A406" s="35" t="s">
        <v>57</v>
      </c>
      <c r="E406" s="40" t="s">
        <v>52</v>
      </c>
    </row>
    <row r="407" spans="1:5" ht="12.75">
      <c r="A407" t="s">
        <v>58</v>
      </c>
      <c r="E407" s="39" t="s">
        <v>59</v>
      </c>
    </row>
    <row r="408" spans="1:16" ht="12.75">
      <c r="A408" t="s">
        <v>49</v>
      </c>
      <c s="34" t="s">
        <v>378</v>
      </c>
      <c s="34" t="s">
        <v>379</v>
      </c>
      <c s="35" t="s">
        <v>52</v>
      </c>
      <c s="6" t="s">
        <v>380</v>
      </c>
      <c s="36" t="s">
        <v>129</v>
      </c>
      <c s="37">
        <v>235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55</v>
      </c>
      <c>
        <f>(M408*21)/100</f>
      </c>
      <c t="s">
        <v>27</v>
      </c>
    </row>
    <row r="409" spans="1:5" ht="12.75">
      <c r="A409" s="35" t="s">
        <v>56</v>
      </c>
      <c r="E409" s="39" t="s">
        <v>52</v>
      </c>
    </row>
    <row r="410" spans="1:5" ht="12.75">
      <c r="A410" s="35" t="s">
        <v>57</v>
      </c>
      <c r="E410" s="40" t="s">
        <v>52</v>
      </c>
    </row>
    <row r="411" spans="1:5" ht="12.75">
      <c r="A411" t="s">
        <v>58</v>
      </c>
      <c r="E411" s="39" t="s">
        <v>59</v>
      </c>
    </row>
    <row r="412" spans="1:16" ht="25.5">
      <c r="A412" t="s">
        <v>49</v>
      </c>
      <c s="34" t="s">
        <v>381</v>
      </c>
      <c s="34" t="s">
        <v>382</v>
      </c>
      <c s="35" t="s">
        <v>52</v>
      </c>
      <c s="6" t="s">
        <v>383</v>
      </c>
      <c s="36" t="s">
        <v>129</v>
      </c>
      <c s="37">
        <v>235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55</v>
      </c>
      <c>
        <f>(M412*21)/100</f>
      </c>
      <c t="s">
        <v>27</v>
      </c>
    </row>
    <row r="413" spans="1:5" ht="12.75">
      <c r="A413" s="35" t="s">
        <v>56</v>
      </c>
      <c r="E413" s="39" t="s">
        <v>52</v>
      </c>
    </row>
    <row r="414" spans="1:5" ht="12.75">
      <c r="A414" s="35" t="s">
        <v>57</v>
      </c>
      <c r="E414" s="40" t="s">
        <v>52</v>
      </c>
    </row>
    <row r="415" spans="1:5" ht="12.75">
      <c r="A415" t="s">
        <v>58</v>
      </c>
      <c r="E415" s="39" t="s">
        <v>59</v>
      </c>
    </row>
    <row r="416" spans="1:16" ht="12.75">
      <c r="A416" t="s">
        <v>49</v>
      </c>
      <c s="34" t="s">
        <v>384</v>
      </c>
      <c s="34" t="s">
        <v>385</v>
      </c>
      <c s="35" t="s">
        <v>52</v>
      </c>
      <c s="6" t="s">
        <v>386</v>
      </c>
      <c s="36" t="s">
        <v>129</v>
      </c>
      <c s="37">
        <v>60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55</v>
      </c>
      <c>
        <f>(M416*21)/100</f>
      </c>
      <c t="s">
        <v>27</v>
      </c>
    </row>
    <row r="417" spans="1:5" ht="12.75">
      <c r="A417" s="35" t="s">
        <v>56</v>
      </c>
      <c r="E417" s="39" t="s">
        <v>52</v>
      </c>
    </row>
    <row r="418" spans="1:5" ht="12.75">
      <c r="A418" s="35" t="s">
        <v>57</v>
      </c>
      <c r="E418" s="40" t="s">
        <v>52</v>
      </c>
    </row>
    <row r="419" spans="1:5" ht="12.75">
      <c r="A419" t="s">
        <v>58</v>
      </c>
      <c r="E419" s="39" t="s">
        <v>59</v>
      </c>
    </row>
    <row r="420" spans="1:16" ht="12.75">
      <c r="A420" t="s">
        <v>49</v>
      </c>
      <c s="34" t="s">
        <v>387</v>
      </c>
      <c s="34" t="s">
        <v>388</v>
      </c>
      <c s="35" t="s">
        <v>52</v>
      </c>
      <c s="6" t="s">
        <v>389</v>
      </c>
      <c s="36" t="s">
        <v>129</v>
      </c>
      <c s="37">
        <v>60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55</v>
      </c>
      <c>
        <f>(M420*21)/100</f>
      </c>
      <c t="s">
        <v>27</v>
      </c>
    </row>
    <row r="421" spans="1:5" ht="12.75">
      <c r="A421" s="35" t="s">
        <v>56</v>
      </c>
      <c r="E421" s="39" t="s">
        <v>52</v>
      </c>
    </row>
    <row r="422" spans="1:5" ht="12.75">
      <c r="A422" s="35" t="s">
        <v>57</v>
      </c>
      <c r="E422" s="40" t="s">
        <v>52</v>
      </c>
    </row>
    <row r="423" spans="1:5" ht="12.75">
      <c r="A423" t="s">
        <v>58</v>
      </c>
      <c r="E423" s="39" t="s">
        <v>59</v>
      </c>
    </row>
    <row r="424" spans="1:16" ht="12.75">
      <c r="A424" t="s">
        <v>49</v>
      </c>
      <c s="34" t="s">
        <v>390</v>
      </c>
      <c s="34" t="s">
        <v>391</v>
      </c>
      <c s="35" t="s">
        <v>52</v>
      </c>
      <c s="6" t="s">
        <v>392</v>
      </c>
      <c s="36" t="s">
        <v>129</v>
      </c>
      <c s="37">
        <v>235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55</v>
      </c>
      <c>
        <f>(M424*21)/100</f>
      </c>
      <c t="s">
        <v>27</v>
      </c>
    </row>
    <row r="425" spans="1:5" ht="12.75">
      <c r="A425" s="35" t="s">
        <v>56</v>
      </c>
      <c r="E425" s="39" t="s">
        <v>52</v>
      </c>
    </row>
    <row r="426" spans="1:5" ht="12.75">
      <c r="A426" s="35" t="s">
        <v>57</v>
      </c>
      <c r="E426" s="40" t="s">
        <v>52</v>
      </c>
    </row>
    <row r="427" spans="1:5" ht="12.75">
      <c r="A427" t="s">
        <v>58</v>
      </c>
      <c r="E427" s="39" t="s">
        <v>59</v>
      </c>
    </row>
    <row r="428" spans="1:16" ht="12.75">
      <c r="A428" t="s">
        <v>49</v>
      </c>
      <c s="34" t="s">
        <v>393</v>
      </c>
      <c s="34" t="s">
        <v>394</v>
      </c>
      <c s="35" t="s">
        <v>52</v>
      </c>
      <c s="6" t="s">
        <v>395</v>
      </c>
      <c s="36" t="s">
        <v>54</v>
      </c>
      <c s="37">
        <v>6</v>
      </c>
      <c s="36">
        <v>0</v>
      </c>
      <c s="36">
        <f>ROUND(G428*H428,6)</f>
      </c>
      <c r="L428" s="38">
        <v>0</v>
      </c>
      <c s="32">
        <f>ROUND(ROUND(L428,2)*ROUND(G428,3),2)</f>
      </c>
      <c s="36" t="s">
        <v>55</v>
      </c>
      <c>
        <f>(M428*21)/100</f>
      </c>
      <c t="s">
        <v>27</v>
      </c>
    </row>
    <row r="429" spans="1:5" ht="12.75">
      <c r="A429" s="35" t="s">
        <v>56</v>
      </c>
      <c r="E429" s="39" t="s">
        <v>52</v>
      </c>
    </row>
    <row r="430" spans="1:5" ht="12.75">
      <c r="A430" s="35" t="s">
        <v>57</v>
      </c>
      <c r="E430" s="40" t="s">
        <v>52</v>
      </c>
    </row>
    <row r="431" spans="1:5" ht="12.75">
      <c r="A431" t="s">
        <v>58</v>
      </c>
      <c r="E431" s="39" t="s">
        <v>59</v>
      </c>
    </row>
    <row r="432" spans="1:16" ht="25.5">
      <c r="A432" t="s">
        <v>49</v>
      </c>
      <c s="34" t="s">
        <v>396</v>
      </c>
      <c s="34" t="s">
        <v>397</v>
      </c>
      <c s="35" t="s">
        <v>52</v>
      </c>
      <c s="6" t="s">
        <v>398</v>
      </c>
      <c s="36" t="s">
        <v>54</v>
      </c>
      <c s="37">
        <v>6</v>
      </c>
      <c s="36">
        <v>0</v>
      </c>
      <c s="36">
        <f>ROUND(G432*H432,6)</f>
      </c>
      <c r="L432" s="38">
        <v>0</v>
      </c>
      <c s="32">
        <f>ROUND(ROUND(L432,2)*ROUND(G432,3),2)</f>
      </c>
      <c s="36" t="s">
        <v>55</v>
      </c>
      <c>
        <f>(M432*21)/100</f>
      </c>
      <c t="s">
        <v>27</v>
      </c>
    </row>
    <row r="433" spans="1:5" ht="12.75">
      <c r="A433" s="35" t="s">
        <v>56</v>
      </c>
      <c r="E433" s="39" t="s">
        <v>52</v>
      </c>
    </row>
    <row r="434" spans="1:5" ht="12.75">
      <c r="A434" s="35" t="s">
        <v>57</v>
      </c>
      <c r="E434" s="40" t="s">
        <v>52</v>
      </c>
    </row>
    <row r="435" spans="1:5" ht="12.75">
      <c r="A435" t="s">
        <v>58</v>
      </c>
      <c r="E435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399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399</v>
      </c>
      <c r="E4" s="26" t="s">
        <v>400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COUNTIFS(L8:L27,"=0",A8:A27,"P")+COUNTIFS(L8:L27,"",A8:A27,"P")+SUM(Q8:Q27)</f>
      </c>
    </row>
    <row r="8" spans="1:13" ht="12.75">
      <c r="A8" t="s">
        <v>44</v>
      </c>
      <c r="C8" s="28" t="s">
        <v>403</v>
      </c>
      <c r="E8" s="30" t="s">
        <v>402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344</v>
      </c>
      <c r="E9" s="33" t="s">
        <v>404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344</v>
      </c>
      <c s="34" t="s">
        <v>405</v>
      </c>
      <c s="35" t="s">
        <v>52</v>
      </c>
      <c s="6" t="s">
        <v>406</v>
      </c>
      <c s="36" t="s">
        <v>222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277</v>
      </c>
      <c>
        <f>(M10*21)/100</f>
      </c>
      <c t="s">
        <v>27</v>
      </c>
    </row>
    <row r="11" spans="1:5" ht="12.75">
      <c r="A11" s="35" t="s">
        <v>56</v>
      </c>
      <c r="E11" s="39" t="s">
        <v>407</v>
      </c>
    </row>
    <row r="12" spans="1:5" ht="12.75">
      <c r="A12" s="35" t="s">
        <v>57</v>
      </c>
      <c r="E12" s="40" t="s">
        <v>408</v>
      </c>
    </row>
    <row r="13" spans="1:5" ht="89.25">
      <c r="A13" t="s">
        <v>58</v>
      </c>
      <c r="E13" s="39" t="s">
        <v>409</v>
      </c>
    </row>
    <row r="14" spans="1:16" ht="12.75">
      <c r="A14" t="s">
        <v>49</v>
      </c>
      <c s="34" t="s">
        <v>27</v>
      </c>
      <c s="34" t="s">
        <v>410</v>
      </c>
      <c s="35" t="s">
        <v>52</v>
      </c>
      <c s="6" t="s">
        <v>411</v>
      </c>
      <c s="36" t="s">
        <v>222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277</v>
      </c>
      <c>
        <f>(M14*21)/100</f>
      </c>
      <c t="s">
        <v>27</v>
      </c>
    </row>
    <row r="15" spans="1:5" ht="12.75">
      <c r="A15" s="35" t="s">
        <v>56</v>
      </c>
      <c r="E15" s="39" t="s">
        <v>412</v>
      </c>
    </row>
    <row r="16" spans="1:5" ht="12.75">
      <c r="A16" s="35" t="s">
        <v>57</v>
      </c>
      <c r="E16" s="40" t="s">
        <v>408</v>
      </c>
    </row>
    <row r="17" spans="1:5" ht="102">
      <c r="A17" t="s">
        <v>58</v>
      </c>
      <c r="E17" s="39" t="s">
        <v>413</v>
      </c>
    </row>
    <row r="18" spans="1:16" ht="12.75">
      <c r="A18" t="s">
        <v>49</v>
      </c>
      <c s="34" t="s">
        <v>26</v>
      </c>
      <c s="34" t="s">
        <v>414</v>
      </c>
      <c s="35" t="s">
        <v>52</v>
      </c>
      <c s="6" t="s">
        <v>415</v>
      </c>
      <c s="36" t="s">
        <v>222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277</v>
      </c>
      <c>
        <f>(M18*21)/100</f>
      </c>
      <c t="s">
        <v>27</v>
      </c>
    </row>
    <row r="19" spans="1:5" ht="12.75">
      <c r="A19" s="35" t="s">
        <v>56</v>
      </c>
      <c r="E19" s="39" t="s">
        <v>416</v>
      </c>
    </row>
    <row r="20" spans="1:5" ht="12.75">
      <c r="A20" s="35" t="s">
        <v>57</v>
      </c>
      <c r="E20" s="40" t="s">
        <v>408</v>
      </c>
    </row>
    <row r="21" spans="1:5" ht="38.25">
      <c r="A21" t="s">
        <v>58</v>
      </c>
      <c r="E21" s="39" t="s">
        <v>417</v>
      </c>
    </row>
    <row r="22" spans="1:13" ht="12.75">
      <c r="A22" t="s">
        <v>46</v>
      </c>
      <c r="C22" s="31" t="s">
        <v>27</v>
      </c>
      <c r="E22" s="33" t="s">
        <v>218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49</v>
      </c>
      <c s="34" t="s">
        <v>352</v>
      </c>
      <c s="34" t="s">
        <v>418</v>
      </c>
      <c s="35" t="s">
        <v>52</v>
      </c>
      <c s="6" t="s">
        <v>419</v>
      </c>
      <c s="36" t="s">
        <v>222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277</v>
      </c>
      <c>
        <f>(M23*21)/100</f>
      </c>
      <c t="s">
        <v>27</v>
      </c>
    </row>
    <row r="24" spans="1:5" ht="12.75">
      <c r="A24" s="35" t="s">
        <v>56</v>
      </c>
      <c r="E24" s="39" t="s">
        <v>420</v>
      </c>
    </row>
    <row r="25" spans="1:5" ht="12.75">
      <c r="A25" s="35" t="s">
        <v>57</v>
      </c>
      <c r="E25" s="40" t="s">
        <v>408</v>
      </c>
    </row>
    <row r="26" spans="1:5" ht="89.25">
      <c r="A26" t="s">
        <v>58</v>
      </c>
      <c r="E26" s="39" t="s">
        <v>421</v>
      </c>
    </row>
    <row r="27" spans="1:16" ht="12.75">
      <c r="A27" t="s">
        <v>49</v>
      </c>
      <c s="34" t="s">
        <v>355</v>
      </c>
      <c s="34" t="s">
        <v>422</v>
      </c>
      <c s="35" t="s">
        <v>52</v>
      </c>
      <c s="6" t="s">
        <v>423</v>
      </c>
      <c s="36" t="s">
        <v>222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277</v>
      </c>
      <c>
        <f>(M27*21)/100</f>
      </c>
      <c t="s">
        <v>27</v>
      </c>
    </row>
    <row r="28" spans="1:5" ht="12.75">
      <c r="A28" s="35" t="s">
        <v>56</v>
      </c>
      <c r="E28" s="39" t="s">
        <v>424</v>
      </c>
    </row>
    <row r="29" spans="1:5" ht="12.75">
      <c r="A29" s="35" t="s">
        <v>57</v>
      </c>
      <c r="E29" s="40" t="s">
        <v>408</v>
      </c>
    </row>
    <row r="30" spans="1:5" ht="76.5">
      <c r="A30" t="s">
        <v>58</v>
      </c>
      <c r="E30" s="39" t="s">
        <v>425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